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C:\Users\Dénes\SkyDrive\1A_Kukklub_Dolgoz\Kukklub_2014_0301\Tevékenység\AgrInfo\Szaktanácsadás\Gazdaság\"/>
    </mc:Choice>
  </mc:AlternateContent>
  <xr:revisionPtr revIDLastSave="37" documentId="C57FDF23878BF00D4AA464D2514BC50298EB4747" xr6:coauthVersionLast="25" xr6:coauthVersionMax="25" xr10:uidLastSave="{CB1E4A11-803C-4903-8841-C6A091FF96A9}"/>
  <bookViews>
    <workbookView xWindow="120" yWindow="90" windowWidth="12120" windowHeight="5445" firstSheet="4" activeTab="4" xr2:uid="{00000000-000D-0000-FFFF-FFFF00000000}"/>
  </bookViews>
  <sheets>
    <sheet name="Leírás" sheetId="5" r:id="rId1"/>
    <sheet name="Bérmunka költségek" sheetId="45" state="hidden" r:id="rId2"/>
    <sheet name="Munkatábla" sheetId="2" state="hidden" r:id="rId3"/>
    <sheet name="Költségpéldák" sheetId="3" state="hidden" r:id="rId4"/>
    <sheet name="Költségek" sheetId="6" r:id="rId5"/>
    <sheet name="Eredménytábla" sheetId="1" r:id="rId6"/>
    <sheet name="Diagram" sheetId="4" r:id="rId7"/>
    <sheet name="Térkép_Mo_Megyék_2017" sheetId="47" r:id="rId8"/>
    <sheet name="Térkép adat" sheetId="46" state="hidden" r:id="rId9"/>
  </sheets>
  <definedNames>
    <definedName name="_xlnm._FilterDatabase" localSheetId="1" hidden="1">'Bérmunka költségek'!$A$1:$B$77</definedName>
    <definedName name="_xlchart.v5.0" hidden="1">'Térkép adat'!$B$2</definedName>
    <definedName name="_xlchart.v5.1" hidden="1">'Térkép adat'!$B$3:$B$21</definedName>
    <definedName name="_xlchart.v5.2" hidden="1">'Térkép adat'!$C$2</definedName>
    <definedName name="_xlchart.v5.3" hidden="1">'Térkép adat'!$C$3:$C$21</definedName>
    <definedName name="_xlchart.v5.4" hidden="1">'Térkép adat'!$B$2</definedName>
    <definedName name="_xlchart.v5.5" hidden="1">'Térkép adat'!$B$3:$B$21</definedName>
    <definedName name="_xlchart.v5.6" hidden="1">'Térkép adat'!$C$2</definedName>
    <definedName name="_xlchart.v5.7" hidden="1">'Térkép adat'!$C$3:$C$21</definedName>
    <definedName name="_xlnm.Print_Area" localSheetId="4">Költségek!$B$1:$F$22</definedName>
  </definedNames>
  <calcPr calcId="171027"/>
</workbook>
</file>

<file path=xl/calcChain.xml><?xml version="1.0" encoding="utf-8"?>
<calcChain xmlns="http://schemas.openxmlformats.org/spreadsheetml/2006/main">
  <c r="B10" i="2" l="1"/>
  <c r="B11" i="2"/>
  <c r="B12" i="2"/>
  <c r="B15" i="2"/>
  <c r="B19" i="2"/>
  <c r="B20" i="2"/>
  <c r="B24" i="2"/>
  <c r="B5" i="2" s="1"/>
  <c r="K11" i="1" s="1"/>
  <c r="B8" i="2"/>
  <c r="D1" i="1"/>
  <c r="E1" i="1"/>
  <c r="F1" i="1"/>
  <c r="G1" i="1"/>
  <c r="H1" i="1"/>
  <c r="I1" i="1"/>
  <c r="C1" i="1"/>
  <c r="A24" i="2"/>
  <c r="A19" i="2"/>
  <c r="A20" i="2"/>
  <c r="A21" i="2"/>
  <c r="A22" i="2"/>
  <c r="A23" i="2"/>
  <c r="A9" i="2"/>
  <c r="A10" i="2"/>
  <c r="A11" i="2"/>
  <c r="A12" i="2"/>
  <c r="A13" i="2"/>
  <c r="A14" i="2"/>
  <c r="A15" i="2"/>
  <c r="A16" i="2"/>
  <c r="A17" i="2"/>
  <c r="A18" i="2"/>
  <c r="A8" i="2"/>
  <c r="B16" i="2"/>
  <c r="B18" i="2"/>
  <c r="B21" i="2"/>
  <c r="B9" i="2"/>
  <c r="B13" i="2"/>
  <c r="B14" i="2"/>
  <c r="B23" i="2"/>
  <c r="B4" i="2" s="1"/>
  <c r="K10" i="1" s="1"/>
  <c r="B25" i="2"/>
  <c r="K13" i="1" s="1"/>
  <c r="K21" i="1"/>
  <c r="B17" i="2" l="1"/>
  <c r="B26" i="2"/>
  <c r="B6" i="2" s="1"/>
  <c r="K12" i="1" s="1"/>
  <c r="B22" i="2"/>
  <c r="K9" i="1" s="1"/>
  <c r="B3" i="2"/>
  <c r="K8" i="1" s="1"/>
  <c r="H7" i="1" l="1"/>
  <c r="I15" i="1"/>
  <c r="G18" i="1"/>
  <c r="E16" i="1"/>
  <c r="C19" i="1"/>
  <c r="H16" i="1"/>
  <c r="F19" i="1"/>
  <c r="D17" i="1"/>
  <c r="D18" i="1"/>
  <c r="I19" i="1"/>
  <c r="G17" i="1"/>
  <c r="E15" i="1"/>
  <c r="C18" i="1"/>
  <c r="H15" i="1"/>
  <c r="F18" i="1"/>
  <c r="D16" i="1"/>
  <c r="I18" i="1"/>
  <c r="G16" i="1"/>
  <c r="E19" i="1"/>
  <c r="C17" i="1"/>
  <c r="H19" i="1"/>
  <c r="F17" i="1"/>
  <c r="D15" i="1"/>
  <c r="I17" i="1"/>
  <c r="G15" i="1"/>
  <c r="E18" i="1"/>
  <c r="C16" i="1"/>
  <c r="H18" i="1"/>
  <c r="F16" i="1"/>
  <c r="D19" i="1"/>
  <c r="I16" i="1"/>
  <c r="G19" i="1"/>
  <c r="E17" i="1"/>
  <c r="C15" i="1"/>
  <c r="H17" i="1"/>
  <c r="F15" i="1"/>
  <c r="D9" i="1"/>
  <c r="F10" i="1"/>
  <c r="E5" i="1"/>
  <c r="G11" i="1"/>
  <c r="F9" i="1"/>
  <c r="G13" i="1"/>
  <c r="F7" i="1"/>
  <c r="F13" i="1"/>
  <c r="H11" i="1"/>
  <c r="E12" i="1"/>
  <c r="I14" i="1"/>
  <c r="C7" i="1"/>
  <c r="E10" i="1"/>
  <c r="G9" i="1"/>
  <c r="G12" i="1"/>
  <c r="C11" i="1"/>
  <c r="C9" i="1"/>
  <c r="E7" i="1"/>
  <c r="E13" i="1"/>
  <c r="H10" i="1"/>
  <c r="C6" i="1"/>
  <c r="H8" i="1"/>
  <c r="H9" i="1"/>
  <c r="D14" i="1"/>
  <c r="G10" i="1"/>
  <c r="G7" i="1"/>
  <c r="E22" i="1"/>
  <c r="I13" i="1"/>
  <c r="H13" i="1"/>
  <c r="G6" i="1"/>
  <c r="E14" i="1"/>
  <c r="D12" i="1"/>
  <c r="C10" i="1"/>
  <c r="G8" i="1"/>
  <c r="C8" i="1"/>
  <c r="D11" i="1"/>
  <c r="E9" i="1"/>
  <c r="H6" i="1"/>
  <c r="F5" i="1"/>
  <c r="K20" i="1"/>
  <c r="D5" i="1"/>
  <c r="H12" i="1"/>
  <c r="C12" i="1"/>
  <c r="F8" i="1"/>
  <c r="C5" i="1"/>
  <c r="F6" i="1"/>
  <c r="D7" i="1"/>
  <c r="F14" i="1"/>
  <c r="D10" i="1"/>
  <c r="E8" i="1"/>
  <c r="D8" i="1"/>
  <c r="F11" i="1"/>
  <c r="D6" i="1"/>
  <c r="C13" i="1"/>
  <c r="I12" i="1"/>
  <c r="E6" i="1"/>
  <c r="G5" i="1"/>
  <c r="H5" i="1"/>
  <c r="I5" i="1"/>
  <c r="I11" i="1"/>
  <c r="E11" i="1"/>
  <c r="H14" i="1"/>
  <c r="D13" i="1"/>
  <c r="I10" i="1"/>
  <c r="I9" i="1"/>
  <c r="G14" i="1"/>
  <c r="F12" i="1"/>
  <c r="I6" i="1"/>
  <c r="I7" i="1"/>
  <c r="C14" i="1"/>
  <c r="I8" i="1"/>
  <c r="L6" i="1" l="1"/>
  <c r="M6" i="1"/>
  <c r="L5" i="1"/>
  <c r="M5" i="1"/>
  <c r="L8" i="1"/>
  <c r="M7" i="1"/>
  <c r="L7" i="1"/>
  <c r="L12" i="1"/>
  <c r="M12" i="1"/>
  <c r="M13" i="1"/>
  <c r="L10" i="1"/>
  <c r="F20" i="1"/>
  <c r="M11" i="1"/>
  <c r="L11" i="1"/>
  <c r="I21" i="1"/>
  <c r="D21" i="1"/>
  <c r="M10" i="1"/>
  <c r="C20" i="1"/>
  <c r="M14" i="1"/>
  <c r="L14" i="1"/>
  <c r="L13" i="1"/>
  <c r="C21" i="1"/>
  <c r="L9" i="1"/>
  <c r="M9" i="1"/>
  <c r="M8" i="1"/>
  <c r="G21" i="1"/>
  <c r="H21" i="1"/>
  <c r="I20" i="1" l="1"/>
  <c r="F21" i="1"/>
  <c r="D20" i="1"/>
  <c r="G20" i="1"/>
  <c r="H20" i="1"/>
  <c r="E21" i="1"/>
  <c r="E20" i="1"/>
</calcChain>
</file>

<file path=xl/sharedStrings.xml><?xml version="1.0" encoding="utf-8"?>
<sst xmlns="http://schemas.openxmlformats.org/spreadsheetml/2006/main" count="259" uniqueCount="225">
  <si>
    <t>ért ár ft/t</t>
  </si>
  <si>
    <t>vízelvonás ft/%*t</t>
  </si>
  <si>
    <t>állandó ft/t</t>
  </si>
  <si>
    <t>változó ft/ha</t>
  </si>
  <si>
    <t>termés, tha</t>
  </si>
  <si>
    <t>vetés</t>
  </si>
  <si>
    <t>műtrágya szórás</t>
  </si>
  <si>
    <t>kultivátorozás</t>
  </si>
  <si>
    <t>Szárítás, víz%*t*Ft</t>
  </si>
  <si>
    <t>Talaj fertőtlenítő szer</t>
  </si>
  <si>
    <t>vízelvonás%</t>
  </si>
  <si>
    <t xml:space="preserve">műtrágya </t>
  </si>
  <si>
    <t>talajmunka ősszel</t>
  </si>
  <si>
    <t>talajmunka tavasszal</t>
  </si>
  <si>
    <t>permetezés 2x</t>
  </si>
  <si>
    <t>kombájnolás</t>
  </si>
  <si>
    <t>Gyomirtó szer</t>
  </si>
  <si>
    <t>Vetőmag</t>
  </si>
  <si>
    <t>Változó költségek, Ft/ha</t>
  </si>
  <si>
    <t>terményszállítás, betárolás Ft/t</t>
  </si>
  <si>
    <t>Értékesítési átlagár - értékesítési költségekkel csökkentve</t>
  </si>
  <si>
    <t>Földbérlet</t>
  </si>
  <si>
    <t>Támogatások Ft/ha</t>
  </si>
  <si>
    <t>vízelvonás Ft*t*%</t>
  </si>
  <si>
    <t>értékesítési ár Ft/t</t>
  </si>
  <si>
    <t>állandó költségek Ft/t</t>
  </si>
  <si>
    <t>Földbérlet Ft/ha</t>
  </si>
  <si>
    <t>változó költségek Ft/ha</t>
  </si>
  <si>
    <t>Írható cellák</t>
  </si>
  <si>
    <t>Módosítsa a költségtényezők adatait igényének megfelelően (Írható cellák)</t>
  </si>
  <si>
    <t>Tekintse meg az eredményt az "Eredménytábla" ablakban</t>
  </si>
  <si>
    <t xml:space="preserve"> </t>
  </si>
  <si>
    <t>A táblázatok segítségével könnyen becsülhető, hogy az egyes költségek és az értékesítési ár  milyen hatást gyakorolnak a kukoricatermesztés eredményességére</t>
  </si>
  <si>
    <t>Költséghely</t>
  </si>
  <si>
    <t>Minimum</t>
  </si>
  <si>
    <t>Maximum</t>
  </si>
  <si>
    <t>minimum</t>
  </si>
  <si>
    <t>maximum</t>
  </si>
  <si>
    <t>Tekintse meg az eredményt a "Diagram" ablakban. A rácsok sarkaiból kiindulva megkapja, hogy a tervezett termésszinten hány % vízelvonás biztosítja a tervezett eredményt. Ha ennél több szemnedvességet kell elvonni, az eredmény arányosan csökken, ha kevesebbet, nő.</t>
  </si>
  <si>
    <t>Eredmény</t>
  </si>
  <si>
    <t>Termés-szintek t/ha</t>
  </si>
  <si>
    <t>költség-tényezők</t>
  </si>
  <si>
    <t>költsé-gek Ft</t>
  </si>
  <si>
    <t>Talajfertőtlenítő szer</t>
  </si>
  <si>
    <t>Figyelem! Csak a nem védett költségcellák módosíthatók a "Költségek" ablakban!</t>
  </si>
  <si>
    <t>Kattintson a "Költségek" munkalapra</t>
  </si>
  <si>
    <t>A táblázat adatai egy, a Magyar Kukorica Klub által megkérdezett, átlagosnak tartott, közepes méretű mezőgazdasági vállalkozás közlését tartalmazzák! A megnyitáskor megjelenő adatok és diagram hasonlók lehetnek, de nem egyezhetnek meg más vállalkozások adataival.</t>
  </si>
  <si>
    <t>Lombtrágya</t>
  </si>
  <si>
    <t>Egyéb növénykondicionálók</t>
  </si>
  <si>
    <t>Növényvédelem állományban</t>
  </si>
  <si>
    <t>Munkaművelet</t>
  </si>
  <si>
    <t>Tarifa (áfa nélkül)</t>
  </si>
  <si>
    <t>2–5 km-es szállítással + rakodás</t>
  </si>
  <si>
    <t>8350 Ft/forduló</t>
  </si>
  <si>
    <t>5–10 km-es szállítással + rakodás</t>
  </si>
  <si>
    <t>13 500 Ft/forduló</t>
  </si>
  <si>
    <t>Folyékony műtrágya szórása szántáson</t>
  </si>
  <si>
    <t>6100–7550 Ft/ha</t>
  </si>
  <si>
    <t>Folyékony műtrágya szórása tarlón</t>
  </si>
  <si>
    <t>4550–6050 Ft/ha</t>
  </si>
  <si>
    <t>Szántóföldi felületpermetezés</t>
  </si>
  <si>
    <t>3800–6600 Ft/ha</t>
  </si>
  <si>
    <t>Szántóföldi sávos gyomirtás</t>
  </si>
  <si>
    <t>4700–6600 Ft/ha</t>
  </si>
  <si>
    <t>Permetezés gyümölcsösben</t>
  </si>
  <si>
    <t>8050–13 000 Ft/ha</t>
  </si>
  <si>
    <t>Vegyszeres gyomirtás gyümölcsösben</t>
  </si>
  <si>
    <t>5900–7000 Ft/ha</t>
  </si>
  <si>
    <t>Permetezés szőlőben</t>
  </si>
  <si>
    <t>10 560–14 300 Ft/ha</t>
  </si>
  <si>
    <t>Vegyszeres gyomirtás szőlőben</t>
  </si>
  <si>
    <t>8000–10 780 Ft/ha</t>
  </si>
  <si>
    <t>Betakarítás</t>
  </si>
  <si>
    <t>Búza</t>
  </si>
  <si>
    <t>17 600–21 500 Ft/ha</t>
  </si>
  <si>
    <t>Búza szalmaszecskázással</t>
  </si>
  <si>
    <t>19 900–23 100 Ft/ha</t>
  </si>
  <si>
    <t>Kukorica</t>
  </si>
  <si>
    <t>22 000–23 600 Ft/ha</t>
  </si>
  <si>
    <t>Kukorica szárzúzással</t>
  </si>
  <si>
    <t>22 400–24 300 Ft/ha</t>
  </si>
  <si>
    <t>Napraforgó</t>
  </si>
  <si>
    <t>18 400–21 600 Ft/ha</t>
  </si>
  <si>
    <t>Burgonyaszedés</t>
  </si>
  <si>
    <t>Terítős géppel</t>
  </si>
  <si>
    <t>24 600–28 500 Ft/ha</t>
  </si>
  <si>
    <t>Tornyos géppel</t>
  </si>
  <si>
    <t>35 400–42 600 Ft/ha</t>
  </si>
  <si>
    <t>Kazlazás teleszkópgémes rakodógéppel</t>
  </si>
  <si>
    <t>6350–9500 Ft/óra</t>
  </si>
  <si>
    <t>Szárítás – 1 kg víz elvonása </t>
  </si>
  <si>
    <t>(1% víztartalom/100 kg termény)</t>
  </si>
  <si>
    <t>70–88 Ft/kg víz</t>
  </si>
  <si>
    <t>Olajüzemű szárítók</t>
  </si>
  <si>
    <t>80–90 Ft/kg víz</t>
  </si>
  <si>
    <t>Gázüzemű szárítók</t>
  </si>
  <si>
    <t>70–84 Ft/kg víz</t>
  </si>
  <si>
    <t>Magtisztítás</t>
  </si>
  <si>
    <t>1050–1260 Ft/t termény</t>
  </si>
  <si>
    <t>Magtisztítás + be-, kitárolás</t>
  </si>
  <si>
    <t>2310–2600 Ft/t termény</t>
  </si>
  <si>
    <t>Műszeres beltartalom-vizsgálat</t>
  </si>
  <si>
    <t>1150–1380 Ft/db</t>
  </si>
  <si>
    <t>Terménytárolás (terménytől,</t>
  </si>
  <si>
    <t>tárolási időtől függően)</t>
  </si>
  <si>
    <t>18–35 Ft/nap/t</t>
  </si>
  <si>
    <t>Bálázás</t>
  </si>
  <si>
    <t>Kisbála</t>
  </si>
  <si>
    <t>77–100 Ft/db</t>
  </si>
  <si>
    <t>Hengeres bála</t>
  </si>
  <si>
    <t>980 Ft/db + zsineg</t>
  </si>
  <si>
    <t>Nagy, szögletes bála</t>
  </si>
  <si>
    <t>1150–1400 Ft/db</t>
  </si>
  <si>
    <t>Bálaszállítás</t>
  </si>
  <si>
    <t>6850 Ft/óra</t>
  </si>
  <si>
    <t>Silózás 400 LE magajáró szecskázóval</t>
  </si>
  <si>
    <t>64 700–70 000 Ft/üzemóra</t>
  </si>
  <si>
    <t>500 LE magajáró szecskázóval</t>
  </si>
  <si>
    <t>71 200–73 600 Ft/üzemóra</t>
  </si>
  <si>
    <t>Szántóföldi szállítás</t>
  </si>
  <si>
    <t>5050–6550 Ft/óra</t>
  </si>
  <si>
    <t>Közúti szállítás (tehergépkocsival)</t>
  </si>
  <si>
    <t>Szilárd burkolaton</t>
  </si>
  <si>
    <t>225–260 Ft/km</t>
  </si>
  <si>
    <t>Földúton, táblán</t>
  </si>
  <si>
    <t>230–310 Ft/km</t>
  </si>
  <si>
    <t>vagy tehergépkocsi szólóban</t>
  </si>
  <si>
    <t>5850–6600 Ft/óra</t>
  </si>
  <si>
    <t>vagy tehergépkocsi + pótkocsi</t>
  </si>
  <si>
    <t>6950–9250 Ft/óra</t>
  </si>
  <si>
    <t>Terményszállítás kombájntól </t>
  </si>
  <si>
    <t>(0–12 km-ig)</t>
  </si>
  <si>
    <t>100–120 Ft/t/km, ill. </t>
  </si>
  <si>
    <t>1000–1070 Ft/km</t>
  </si>
  <si>
    <t>Traktoros munka</t>
  </si>
  <si>
    <t>80–100 LE-s traktorral</t>
  </si>
  <si>
    <t>6000–7700 Ft/óra</t>
  </si>
  <si>
    <t>100–160 LE-s traktorral</t>
  </si>
  <si>
    <t>8250–10560 Ft/óra</t>
  </si>
  <si>
    <t>160 LE feletti traktorral</t>
  </si>
  <si>
    <t>15 300–19 050 Ft/óra</t>
  </si>
  <si>
    <t>Gyomirtó permetezés</t>
  </si>
  <si>
    <t>Lucerna- és gyeptörés</t>
  </si>
  <si>
    <t>szántás tarifa + 20%</t>
  </si>
  <si>
    <t>Tarlóhántás tárcsával</t>
  </si>
  <si>
    <t>8000–9500 Ft/ha</t>
  </si>
  <si>
    <t>Mélylazítás 50–60 cm mélységben</t>
  </si>
  <si>
    <t>43 500–66 400 Ft/ha</t>
  </si>
  <si>
    <t>Mélylazítás 60–70 cm mélységben</t>
  </si>
  <si>
    <t>64 100–92 600 Ft/ha</t>
  </si>
  <si>
    <t>Szántás</t>
  </si>
  <si>
    <t>16–20 cm</t>
  </si>
  <si>
    <t>21 300–22 500 Ft/ha</t>
  </si>
  <si>
    <t>21–25 cm</t>
  </si>
  <si>
    <t>22 500–23 700 Ft/ha</t>
  </si>
  <si>
    <t>26–32 cm</t>
  </si>
  <si>
    <t>23 700–26 100 Ft/ha</t>
  </si>
  <si>
    <t>33–40 cm</t>
  </si>
  <si>
    <t>27 200 Ft/ha-tól</t>
  </si>
  <si>
    <t>40–50 cm</t>
  </si>
  <si>
    <t>55 700 Ft/ha-tól</t>
  </si>
  <si>
    <t>60–70 cm</t>
  </si>
  <si>
    <t>110 400 Ft/ha-tól</t>
  </si>
  <si>
    <t>80–90 cm</t>
  </si>
  <si>
    <t>172 200 Ft/ha-tól</t>
  </si>
  <si>
    <t>Szántáselmunkálás</t>
  </si>
  <si>
    <t>Gyűrűshengerrel</t>
  </si>
  <si>
    <t>3200–3750 Ft/ha</t>
  </si>
  <si>
    <t>Simahengerrel</t>
  </si>
  <si>
    <t>3200–3550 Ft/ha</t>
  </si>
  <si>
    <t>Láncborona + simító</t>
  </si>
  <si>
    <t>2300–3150 Ft/ha</t>
  </si>
  <si>
    <t>Könnyű tárcsával</t>
  </si>
  <si>
    <t>6150–7500 Ft/ha</t>
  </si>
  <si>
    <t>Nehéz tárcsával</t>
  </si>
  <si>
    <t>9100–9500 Ft/ha</t>
  </si>
  <si>
    <t>Nehéz fogassal</t>
  </si>
  <si>
    <t>3850–4600 Ft/ha</t>
  </si>
  <si>
    <t>Nehéz fogas + simító</t>
  </si>
  <si>
    <t>4950–6050 Ft/ha</t>
  </si>
  <si>
    <t>Multitillerrel</t>
  </si>
  <si>
    <t>12 950–14 900 Ft/ha</t>
  </si>
  <si>
    <t>Forgóborona + simító</t>
  </si>
  <si>
    <t>15 350–17 200 Ft/ha</t>
  </si>
  <si>
    <t>Magágy-előkészítés</t>
  </si>
  <si>
    <t>Rugós kombinátorral</t>
  </si>
  <si>
    <t>6900–8150 Ft/ha</t>
  </si>
  <si>
    <t>Kanalas kombinátorral</t>
  </si>
  <si>
    <t>7350–8950 Ft/ha</t>
  </si>
  <si>
    <t>Ásóboronával</t>
  </si>
  <si>
    <t>7260–8950 Ft/ha</t>
  </si>
  <si>
    <t>Fogas + simító</t>
  </si>
  <si>
    <t>7000–8450 Ft/ha</t>
  </si>
  <si>
    <t>Kompaktorral</t>
  </si>
  <si>
    <t>7500–8950 Ft/ha</t>
  </si>
  <si>
    <t>gépi munka</t>
  </si>
  <si>
    <t>anyag</t>
  </si>
  <si>
    <r>
      <t xml:space="preserve">talajmunka ősszel </t>
    </r>
    <r>
      <rPr>
        <sz val="10"/>
        <rFont val="Arial"/>
        <family val="2"/>
        <charset val="238"/>
      </rPr>
      <t>(tarlóhántás is benne)</t>
    </r>
  </si>
  <si>
    <t>Baranya</t>
  </si>
  <si>
    <t>Somogy</t>
  </si>
  <si>
    <t>Győr-Moson-Sopron</t>
  </si>
  <si>
    <t>Komárom-Esztergom</t>
  </si>
  <si>
    <t>Veszprém</t>
  </si>
  <si>
    <t>Zala</t>
  </si>
  <si>
    <t>Bács-Kiskun</t>
  </si>
  <si>
    <t>Békés</t>
  </si>
  <si>
    <t>Csongrád</t>
  </si>
  <si>
    <t>Hajdú-Bihar</t>
  </si>
  <si>
    <t>Jász-Nagykun-Szolnok</t>
  </si>
  <si>
    <t>Szabolcs-Szatmár-Bereg</t>
  </si>
  <si>
    <t>Borsod-Abaúj-Zemplén</t>
  </si>
  <si>
    <t>Magyarország összesen:</t>
  </si>
  <si>
    <t>Megyék</t>
  </si>
  <si>
    <t>Termés, kg/ha</t>
  </si>
  <si>
    <t>Eredmény, Ft/ha</t>
  </si>
  <si>
    <t>Missing areas</t>
  </si>
  <si>
    <t>Vas megye</t>
  </si>
  <si>
    <t>Heves megye</t>
  </si>
  <si>
    <t>Fejér megye</t>
  </si>
  <si>
    <t>Nógrád megye</t>
  </si>
  <si>
    <t>Pest megye</t>
  </si>
  <si>
    <t>Tolna megye</t>
  </si>
  <si>
    <t>telepi szolgáltatás</t>
  </si>
  <si>
    <t>árbevétel</t>
  </si>
  <si>
    <t>szállítás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</si>
</sst>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0.0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53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4"/>
      <color indexed="12"/>
      <name val="Arial"/>
      <family val="2"/>
      <charset val="238"/>
    </font>
    <font>
      <b/>
      <sz val="14"/>
      <color indexed="19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sz val="11.5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6" fillId="0" borderId="0"/>
    <xf numFmtId="0" fontId="1" fillId="0" borderId="0"/>
    <xf numFmtId="0" fontId="19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Continuous" vertical="center" wrapText="1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Continuous" wrapText="1"/>
    </xf>
    <xf numFmtId="0" fontId="7" fillId="0" borderId="0" xfId="0" applyFont="1" applyAlignment="1">
      <alignment horizontal="centerContinuous" wrapText="1"/>
    </xf>
    <xf numFmtId="0" fontId="10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0" fillId="0" borderId="0" xfId="0" applyProtection="1"/>
    <xf numFmtId="0" fontId="0" fillId="0" borderId="0" xfId="0" applyAlignment="1">
      <alignment horizontal="centerContinuous"/>
    </xf>
    <xf numFmtId="0" fontId="11" fillId="0" borderId="1" xfId="0" applyFont="1" applyBorder="1"/>
    <xf numFmtId="0" fontId="11" fillId="0" borderId="1" xfId="0" applyFont="1" applyBorder="1" applyAlignment="1">
      <alignment horizontal="centerContinuous" vertical="center" wrapText="1"/>
    </xf>
    <xf numFmtId="9" fontId="11" fillId="0" borderId="1" xfId="0" applyNumberFormat="1" applyFont="1" applyBorder="1" applyAlignment="1">
      <alignment horizontal="centerContinuous" vertical="center" wrapText="1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Protection="1">
      <protection hidden="1"/>
    </xf>
    <xf numFmtId="0" fontId="11" fillId="0" borderId="1" xfId="0" applyFont="1" applyBorder="1" applyProtection="1">
      <protection hidden="1"/>
    </xf>
    <xf numFmtId="0" fontId="2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14" fillId="0" borderId="0" xfId="0" applyNumberFormat="1" applyFont="1"/>
    <xf numFmtId="0" fontId="0" fillId="0" borderId="0" xfId="0" applyFill="1" applyProtection="1"/>
    <xf numFmtId="0" fontId="0" fillId="0" borderId="2" xfId="0" applyFill="1" applyBorder="1" applyAlignment="1" applyProtection="1">
      <alignment horizontal="centerContinuous" vertical="center" wrapText="1"/>
    </xf>
    <xf numFmtId="1" fontId="0" fillId="0" borderId="0" xfId="0" applyNumberFormat="1" applyProtection="1"/>
    <xf numFmtId="2" fontId="0" fillId="0" borderId="0" xfId="0" applyNumberFormat="1" applyProtection="1"/>
    <xf numFmtId="165" fontId="0" fillId="0" borderId="0" xfId="0" applyNumberFormat="1" applyProtection="1"/>
    <xf numFmtId="1" fontId="15" fillId="0" borderId="0" xfId="0" applyNumberFormat="1" applyFont="1" applyProtection="1"/>
    <xf numFmtId="0" fontId="13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0" fillId="0" borderId="0" xfId="0" applyFont="1" applyProtection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Continuous" vertical="center"/>
    </xf>
    <xf numFmtId="9" fontId="11" fillId="0" borderId="1" xfId="0" applyNumberFormat="1" applyFont="1" applyBorder="1" applyAlignment="1">
      <alignment horizontal="centerContinuous" vertical="center"/>
    </xf>
    <xf numFmtId="0" fontId="16" fillId="0" borderId="1" xfId="0" applyFont="1" applyBorder="1" applyAlignment="1">
      <alignment horizontal="centerContinuous" vertical="center"/>
    </xf>
    <xf numFmtId="0" fontId="11" fillId="0" borderId="1" xfId="0" applyFont="1" applyBorder="1" applyAlignment="1">
      <alignment horizontal="center" vertical="center"/>
    </xf>
    <xf numFmtId="0" fontId="16" fillId="0" borderId="0" xfId="0" applyFont="1"/>
    <xf numFmtId="0" fontId="22" fillId="0" borderId="3" xfId="3" applyFont="1" applyFill="1" applyBorder="1" applyAlignment="1">
      <alignment vertical="center"/>
    </xf>
    <xf numFmtId="0" fontId="22" fillId="0" borderId="1" xfId="3" applyFont="1" applyFill="1" applyBorder="1" applyAlignment="1">
      <alignment horizontal="left" vertical="center"/>
    </xf>
    <xf numFmtId="3" fontId="21" fillId="0" borderId="4" xfId="2" applyNumberFormat="1" applyFont="1" applyFill="1" applyBorder="1" applyAlignment="1">
      <alignment vertical="center"/>
    </xf>
    <xf numFmtId="3" fontId="20" fillId="0" borderId="5" xfId="2" applyNumberFormat="1" applyFont="1" applyFill="1" applyBorder="1" applyAlignment="1">
      <alignment vertical="center"/>
    </xf>
    <xf numFmtId="0" fontId="10" fillId="0" borderId="0" xfId="0" applyFont="1" applyFill="1" applyProtection="1"/>
    <xf numFmtId="0" fontId="0" fillId="0" borderId="0" xfId="0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" fontId="14" fillId="0" borderId="0" xfId="0" applyNumberFormat="1" applyFont="1" applyFill="1" applyProtection="1"/>
    <xf numFmtId="0" fontId="4" fillId="0" borderId="0" xfId="0" applyFont="1" applyFill="1" applyAlignment="1" applyProtection="1">
      <alignment vertical="center" wrapText="1"/>
    </xf>
    <xf numFmtId="164" fontId="11" fillId="0" borderId="6" xfId="0" applyNumberFormat="1" applyFont="1" applyBorder="1" applyProtection="1">
      <protection hidden="1"/>
    </xf>
    <xf numFmtId="164" fontId="11" fillId="0" borderId="1" xfId="0" applyNumberFormat="1" applyFont="1" applyBorder="1"/>
    <xf numFmtId="0" fontId="16" fillId="0" borderId="0" xfId="0" applyFont="1" applyProtection="1"/>
    <xf numFmtId="0" fontId="6" fillId="0" borderId="0" xfId="0" applyFont="1" applyFill="1" applyBorder="1" applyAlignment="1" applyProtection="1">
      <alignment horizontal="centerContinuous" vertical="center" wrapText="1"/>
    </xf>
    <xf numFmtId="2" fontId="6" fillId="0" borderId="0" xfId="0" applyNumberFormat="1" applyFont="1" applyProtection="1"/>
    <xf numFmtId="3" fontId="0" fillId="0" borderId="0" xfId="0" applyNumberFormat="1" applyFill="1" applyProtection="1"/>
    <xf numFmtId="0" fontId="12" fillId="0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11" fillId="0" borderId="1" xfId="0" applyFont="1" applyBorder="1" applyAlignment="1">
      <alignment vertical="center" textRotation="90"/>
    </xf>
    <xf numFmtId="0" fontId="0" fillId="0" borderId="1" xfId="0" applyBorder="1" applyAlignment="1">
      <alignment vertical="center" textRotation="90"/>
    </xf>
  </cellXfs>
  <cellStyles count="4">
    <cellStyle name="Normál" xfId="0" builtinId="0"/>
    <cellStyle name="Normál 2" xfId="1" xr:uid="{00000000-0005-0000-0000-000001000000}"/>
    <cellStyle name="Normál 2 2" xfId="3" xr:uid="{00000000-0005-0000-0000-000001000000}"/>
    <cellStyle name="Normál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7"/>
      <c:hPercent val="100"/>
      <c:rotY val="54"/>
      <c:depthPercent val="100"/>
      <c:rAngAx val="0"/>
    </c:view3D>
    <c:floor>
      <c:thickness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1706308169596704E-2"/>
          <c:y val="0.1"/>
          <c:w val="0.7187176835573944"/>
          <c:h val="0.75762711864406851"/>
        </c:manualLayout>
      </c:layout>
      <c:surface3DChart>
        <c:wireframe val="0"/>
        <c:ser>
          <c:idx val="0"/>
          <c:order val="0"/>
          <c:tx>
            <c:strRef>
              <c:f>Eredménytábla!$B$5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Eredménytábla!$C$5:$I$5</c:f>
              <c:numCache>
                <c:formatCode>0_ ;[Red]\-0\ </c:formatCode>
                <c:ptCount val="7"/>
                <c:pt idx="0">
                  <c:v>-161500</c:v>
                </c:pt>
                <c:pt idx="1">
                  <c:v>-165478</c:v>
                </c:pt>
                <c:pt idx="2">
                  <c:v>-167525.5</c:v>
                </c:pt>
                <c:pt idx="3">
                  <c:v>-171737.5</c:v>
                </c:pt>
                <c:pt idx="4">
                  <c:v>-176105.5</c:v>
                </c:pt>
                <c:pt idx="5">
                  <c:v>-180629.5</c:v>
                </c:pt>
                <c:pt idx="6">
                  <c:v>-185309.5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4-4CA8-8ACF-C664AD85996A}"/>
            </c:ext>
          </c:extLst>
        </c:ser>
        <c:ser>
          <c:idx val="1"/>
          <c:order val="1"/>
          <c:tx>
            <c:strRef>
              <c:f>Eredménytábla!$B$6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Eredménytábla!$C$6:$I$6</c:f>
              <c:numCache>
                <c:formatCode>0_ ;[Red]\-0\ </c:formatCode>
                <c:ptCount val="7"/>
                <c:pt idx="0">
                  <c:v>-122000</c:v>
                </c:pt>
                <c:pt idx="1">
                  <c:v>-127304</c:v>
                </c:pt>
                <c:pt idx="2">
                  <c:v>-130034</c:v>
                </c:pt>
                <c:pt idx="3">
                  <c:v>-135650</c:v>
                </c:pt>
                <c:pt idx="4">
                  <c:v>-141474</c:v>
                </c:pt>
                <c:pt idx="5">
                  <c:v>-147506</c:v>
                </c:pt>
                <c:pt idx="6">
                  <c:v>-153746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4-4CA8-8ACF-C664AD85996A}"/>
            </c:ext>
          </c:extLst>
        </c:ser>
        <c:ser>
          <c:idx val="2"/>
          <c:order val="2"/>
          <c:tx>
            <c:strRef>
              <c:f>Eredménytábla!$B$7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Eredménytábla!$C$7:$I$7</c:f>
              <c:numCache>
                <c:formatCode>0_ ;[Red]\-0\ </c:formatCode>
                <c:ptCount val="7"/>
                <c:pt idx="0">
                  <c:v>-82500</c:v>
                </c:pt>
                <c:pt idx="1">
                  <c:v>-89130</c:v>
                </c:pt>
                <c:pt idx="2">
                  <c:v>-92542.5</c:v>
                </c:pt>
                <c:pt idx="3">
                  <c:v>-99562.5</c:v>
                </c:pt>
                <c:pt idx="4">
                  <c:v>-106842.5</c:v>
                </c:pt>
                <c:pt idx="5">
                  <c:v>-114382.5</c:v>
                </c:pt>
                <c:pt idx="6">
                  <c:v>-122182.5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4-4CA8-8ACF-C664AD85996A}"/>
            </c:ext>
          </c:extLst>
        </c:ser>
        <c:ser>
          <c:idx val="3"/>
          <c:order val="3"/>
          <c:tx>
            <c:strRef>
              <c:f>Eredménytábla!$B$8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Eredménytábla!$C$8:$I$8</c:f>
              <c:numCache>
                <c:formatCode>0_ ;[Red]\-0\ </c:formatCode>
                <c:ptCount val="7"/>
                <c:pt idx="0">
                  <c:v>-43000</c:v>
                </c:pt>
                <c:pt idx="1">
                  <c:v>-50956</c:v>
                </c:pt>
                <c:pt idx="2">
                  <c:v>-55051</c:v>
                </c:pt>
                <c:pt idx="3">
                  <c:v>-63475</c:v>
                </c:pt>
                <c:pt idx="4">
                  <c:v>-72211</c:v>
                </c:pt>
                <c:pt idx="5">
                  <c:v>-81259</c:v>
                </c:pt>
                <c:pt idx="6">
                  <c:v>-90619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24-4CA8-8ACF-C664AD85996A}"/>
            </c:ext>
          </c:extLst>
        </c:ser>
        <c:ser>
          <c:idx val="4"/>
          <c:order val="4"/>
          <c:tx>
            <c:strRef>
              <c:f>Eredménytábla!$B$9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Eredménytábla!$C$9:$I$9</c:f>
              <c:numCache>
                <c:formatCode>0_ ;[Red]\-0\ </c:formatCode>
                <c:ptCount val="7"/>
                <c:pt idx="0">
                  <c:v>-3500</c:v>
                </c:pt>
                <c:pt idx="1">
                  <c:v>-12782</c:v>
                </c:pt>
                <c:pt idx="2">
                  <c:v>-17559.5</c:v>
                </c:pt>
                <c:pt idx="3">
                  <c:v>-27387.5</c:v>
                </c:pt>
                <c:pt idx="4">
                  <c:v>-37579.5</c:v>
                </c:pt>
                <c:pt idx="5">
                  <c:v>-48135.5</c:v>
                </c:pt>
                <c:pt idx="6">
                  <c:v>-59055.5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24-4CA8-8ACF-C664AD85996A}"/>
            </c:ext>
          </c:extLst>
        </c:ser>
        <c:ser>
          <c:idx val="5"/>
          <c:order val="5"/>
          <c:tx>
            <c:strRef>
              <c:f>Eredménytábla!$B$10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Eredménytábla!$C$10:$I$10</c:f>
              <c:numCache>
                <c:formatCode>0_ ;[Red]\-0\ </c:formatCode>
                <c:ptCount val="7"/>
                <c:pt idx="0">
                  <c:v>36000</c:v>
                </c:pt>
                <c:pt idx="1">
                  <c:v>25392</c:v>
                </c:pt>
                <c:pt idx="2">
                  <c:v>19932</c:v>
                </c:pt>
                <c:pt idx="3">
                  <c:v>8700</c:v>
                </c:pt>
                <c:pt idx="4">
                  <c:v>-2948</c:v>
                </c:pt>
                <c:pt idx="5">
                  <c:v>-15012</c:v>
                </c:pt>
                <c:pt idx="6">
                  <c:v>-27492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24-4CA8-8ACF-C664AD85996A}"/>
            </c:ext>
          </c:extLst>
        </c:ser>
        <c:ser>
          <c:idx val="6"/>
          <c:order val="6"/>
          <c:tx>
            <c:strRef>
              <c:f>Eredménytábla!$B$11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Eredménytábla!$C$11:$I$11</c:f>
              <c:numCache>
                <c:formatCode>0_ ;[Red]\-0\ </c:formatCode>
                <c:ptCount val="7"/>
                <c:pt idx="0">
                  <c:v>75500</c:v>
                </c:pt>
                <c:pt idx="1">
                  <c:v>63566</c:v>
                </c:pt>
                <c:pt idx="2">
                  <c:v>57423.5</c:v>
                </c:pt>
                <c:pt idx="3">
                  <c:v>44787.5</c:v>
                </c:pt>
                <c:pt idx="4">
                  <c:v>31683.5</c:v>
                </c:pt>
                <c:pt idx="5">
                  <c:v>18111.499999999993</c:v>
                </c:pt>
                <c:pt idx="6">
                  <c:v>4071.4999999999854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24-4CA8-8ACF-C664AD85996A}"/>
            </c:ext>
          </c:extLst>
        </c:ser>
        <c:ser>
          <c:idx val="7"/>
          <c:order val="7"/>
          <c:tx>
            <c:strRef>
              <c:f>Eredménytábla!$B$12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Eredménytábla!$C$12:$I$12</c:f>
              <c:numCache>
                <c:formatCode>0_ ;[Red]\-0\ </c:formatCode>
                <c:ptCount val="7"/>
                <c:pt idx="0">
                  <c:v>115000</c:v>
                </c:pt>
                <c:pt idx="1">
                  <c:v>101740</c:v>
                </c:pt>
                <c:pt idx="2">
                  <c:v>94915</c:v>
                </c:pt>
                <c:pt idx="3">
                  <c:v>80875</c:v>
                </c:pt>
                <c:pt idx="4">
                  <c:v>66315</c:v>
                </c:pt>
                <c:pt idx="5">
                  <c:v>51234.999999999993</c:v>
                </c:pt>
                <c:pt idx="6">
                  <c:v>35634.999999999985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24-4CA8-8ACF-C664AD85996A}"/>
            </c:ext>
          </c:extLst>
        </c:ser>
        <c:ser>
          <c:idx val="8"/>
          <c:order val="8"/>
          <c:tx>
            <c:strRef>
              <c:f>Eredménytábla!$B$13</c:f>
              <c:strCache>
                <c:ptCount val="1"/>
                <c:pt idx="0">
                  <c:v>12</c:v>
                </c:pt>
              </c:strCache>
            </c:strRef>
          </c:tx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Eredménytábla!$C$13:$I$13</c:f>
              <c:numCache>
                <c:formatCode>0_ ;[Red]\-0\ </c:formatCode>
                <c:ptCount val="7"/>
                <c:pt idx="0">
                  <c:v>194000</c:v>
                </c:pt>
                <c:pt idx="1">
                  <c:v>178088</c:v>
                </c:pt>
                <c:pt idx="2">
                  <c:v>169898</c:v>
                </c:pt>
                <c:pt idx="3">
                  <c:v>153050</c:v>
                </c:pt>
                <c:pt idx="4">
                  <c:v>135578</c:v>
                </c:pt>
                <c:pt idx="5">
                  <c:v>117482</c:v>
                </c:pt>
                <c:pt idx="6">
                  <c:v>98762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E3-4D0B-A159-663262A8EE22}"/>
            </c:ext>
          </c:extLst>
        </c:ser>
        <c:ser>
          <c:idx val="9"/>
          <c:order val="9"/>
          <c:tx>
            <c:strRef>
              <c:f>Eredménytábla!$B$14</c:f>
              <c:strCache>
                <c:ptCount val="1"/>
                <c:pt idx="0">
                  <c:v>13</c:v>
                </c:pt>
              </c:strCache>
            </c:strRef>
          </c:tx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Eredménytábla!$C$14:$I$14</c:f>
              <c:numCache>
                <c:formatCode>0_ ;[Red]\-0\ </c:formatCode>
                <c:ptCount val="7"/>
                <c:pt idx="0">
                  <c:v>233500</c:v>
                </c:pt>
                <c:pt idx="1">
                  <c:v>216262</c:v>
                </c:pt>
                <c:pt idx="2">
                  <c:v>207389.5</c:v>
                </c:pt>
                <c:pt idx="3">
                  <c:v>189137.5</c:v>
                </c:pt>
                <c:pt idx="4">
                  <c:v>170209.5</c:v>
                </c:pt>
                <c:pt idx="5">
                  <c:v>150605.5</c:v>
                </c:pt>
                <c:pt idx="6">
                  <c:v>130325.5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3E3-4D0B-A159-663262A8EE22}"/>
            </c:ext>
          </c:extLst>
        </c:ser>
        <c:ser>
          <c:idx val="10"/>
          <c:order val="10"/>
          <c:tx>
            <c:strRef>
              <c:f>Eredménytábla!$B$15</c:f>
              <c:strCache>
                <c:ptCount val="1"/>
                <c:pt idx="0">
                  <c:v>14</c:v>
                </c:pt>
              </c:strCache>
            </c:strRef>
          </c:tx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Eredménytábla!$C$15:$I$15</c:f>
              <c:numCache>
                <c:formatCode>0_ ;[Red]\-0\ </c:formatCode>
                <c:ptCount val="7"/>
                <c:pt idx="0">
                  <c:v>273000</c:v>
                </c:pt>
                <c:pt idx="1">
                  <c:v>254436</c:v>
                </c:pt>
                <c:pt idx="2">
                  <c:v>244881</c:v>
                </c:pt>
                <c:pt idx="3">
                  <c:v>225225</c:v>
                </c:pt>
                <c:pt idx="4">
                  <c:v>204841</c:v>
                </c:pt>
                <c:pt idx="5">
                  <c:v>183729</c:v>
                </c:pt>
                <c:pt idx="6">
                  <c:v>161889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3E3-4D0B-A159-663262A8EE22}"/>
            </c:ext>
          </c:extLst>
        </c:ser>
        <c:ser>
          <c:idx val="11"/>
          <c:order val="11"/>
          <c:tx>
            <c:strRef>
              <c:f>Eredménytábla!$B$16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Eredménytábla!$C$16:$I$16</c:f>
              <c:numCache>
                <c:formatCode>0_ ;[Red]\-0\ </c:formatCode>
                <c:ptCount val="7"/>
                <c:pt idx="0">
                  <c:v>312500</c:v>
                </c:pt>
                <c:pt idx="1">
                  <c:v>292610</c:v>
                </c:pt>
                <c:pt idx="2">
                  <c:v>282372.5</c:v>
                </c:pt>
                <c:pt idx="3">
                  <c:v>261312.5</c:v>
                </c:pt>
                <c:pt idx="4">
                  <c:v>239472.5</c:v>
                </c:pt>
                <c:pt idx="5">
                  <c:v>216852.5</c:v>
                </c:pt>
                <c:pt idx="6">
                  <c:v>193452.5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3E3-4D0B-A159-663262A8EE22}"/>
            </c:ext>
          </c:extLst>
        </c:ser>
        <c:ser>
          <c:idx val="12"/>
          <c:order val="12"/>
          <c:tx>
            <c:strRef>
              <c:f>Eredménytábla!$B$17</c:f>
              <c:strCache>
                <c:ptCount val="1"/>
                <c:pt idx="0">
                  <c:v>16</c:v>
                </c:pt>
              </c:strCache>
            </c:strRef>
          </c:tx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Eredménytábla!$C$17:$I$17</c:f>
              <c:numCache>
                <c:formatCode>0_ ;[Red]\-0\ </c:formatCode>
                <c:ptCount val="7"/>
                <c:pt idx="0">
                  <c:v>352000</c:v>
                </c:pt>
                <c:pt idx="1">
                  <c:v>330784</c:v>
                </c:pt>
                <c:pt idx="2">
                  <c:v>319864</c:v>
                </c:pt>
                <c:pt idx="3">
                  <c:v>297400</c:v>
                </c:pt>
                <c:pt idx="4">
                  <c:v>274104</c:v>
                </c:pt>
                <c:pt idx="5">
                  <c:v>249976</c:v>
                </c:pt>
                <c:pt idx="6">
                  <c:v>225016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3E3-4D0B-A159-663262A8EE22}"/>
            </c:ext>
          </c:extLst>
        </c:ser>
        <c:ser>
          <c:idx val="13"/>
          <c:order val="13"/>
          <c:tx>
            <c:strRef>
              <c:f>Eredménytábla!$B$18</c:f>
              <c:strCache>
                <c:ptCount val="1"/>
                <c:pt idx="0">
                  <c:v>17</c:v>
                </c:pt>
              </c:strCache>
            </c:strRef>
          </c:tx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Eredménytábla!$C$18:$I$18</c:f>
              <c:numCache>
                <c:formatCode>0_ ;[Red]\-0\ </c:formatCode>
                <c:ptCount val="7"/>
                <c:pt idx="0">
                  <c:v>391500</c:v>
                </c:pt>
                <c:pt idx="1">
                  <c:v>368958</c:v>
                </c:pt>
                <c:pt idx="2">
                  <c:v>357355.5</c:v>
                </c:pt>
                <c:pt idx="3">
                  <c:v>333487.5</c:v>
                </c:pt>
                <c:pt idx="4">
                  <c:v>308735.5</c:v>
                </c:pt>
                <c:pt idx="5">
                  <c:v>283099.5</c:v>
                </c:pt>
                <c:pt idx="6">
                  <c:v>256579.49999999997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3E3-4D0B-A159-663262A8EE22}"/>
            </c:ext>
          </c:extLst>
        </c:ser>
        <c:ser>
          <c:idx val="14"/>
          <c:order val="14"/>
          <c:tx>
            <c:strRef>
              <c:f>Eredménytábla!$B$19</c:f>
              <c:strCache>
                <c:ptCount val="1"/>
                <c:pt idx="0">
                  <c:v>18</c:v>
                </c:pt>
              </c:strCache>
            </c:strRef>
          </c:tx>
          <c:cat>
            <c:numRef>
              <c:f>Eredménytábla!$C$3:$I$3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9</c:v>
                </c:pt>
                <c:pt idx="6">
                  <c:v>11</c:v>
                </c:pt>
              </c:numCache>
            </c:numRef>
          </c:cat>
          <c:val>
            <c:numRef>
              <c:f>Eredménytábla!$C$19:$I$19</c:f>
              <c:numCache>
                <c:formatCode>0_ ;[Red]\-0\ </c:formatCode>
                <c:ptCount val="7"/>
                <c:pt idx="0">
                  <c:v>431000</c:v>
                </c:pt>
                <c:pt idx="1">
                  <c:v>407132</c:v>
                </c:pt>
                <c:pt idx="2">
                  <c:v>394847</c:v>
                </c:pt>
                <c:pt idx="3">
                  <c:v>369575</c:v>
                </c:pt>
                <c:pt idx="4">
                  <c:v>343367</c:v>
                </c:pt>
                <c:pt idx="5">
                  <c:v>316223</c:v>
                </c:pt>
                <c:pt idx="6">
                  <c:v>288143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3E3-4D0B-A159-663262A8EE22}"/>
            </c:ext>
          </c:extLst>
        </c:ser>
        <c:bandFmts>
          <c:bandFm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570592208"/>
        <c:axId val="1"/>
        <c:axId val="2"/>
      </c:surface3DChart>
      <c:catAx>
        <c:axId val="57059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vízelvonás %</a:t>
                </a:r>
              </a:p>
            </c:rich>
          </c:tx>
          <c:layout>
            <c:manualLayout>
              <c:xMode val="edge"/>
              <c:yMode val="edge"/>
              <c:x val="0.1458117838718436"/>
              <c:y val="0.781355850365455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25400">
            <a:solidFill>
              <a:srgbClr val="FF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jövedelem, Ft/ha</a:t>
                </a:r>
              </a:p>
            </c:rich>
          </c:tx>
          <c:layout>
            <c:manualLayout>
              <c:xMode val="edge"/>
              <c:yMode val="edge"/>
              <c:x val="0.69596698343741514"/>
              <c:y val="0.35423738205292721"/>
            </c:manualLayout>
          </c:layout>
          <c:overlay val="0"/>
          <c:spPr>
            <a:noFill/>
            <a:ln w="25400">
              <a:noFill/>
            </a:ln>
          </c:spPr>
        </c:title>
        <c:numFmt formatCode="0_ ;[Red]\-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570592208"/>
        <c:crosses val="max"/>
        <c:crossBetween val="between"/>
        <c:majorUnit val="10000"/>
        <c:minorUnit val="5000"/>
      </c:valAx>
      <c:serAx>
        <c:axId val="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termés, t/ha</a:t>
                </a:r>
              </a:p>
            </c:rich>
          </c:tx>
          <c:layout>
            <c:manualLayout>
              <c:xMode val="edge"/>
              <c:yMode val="edge"/>
              <c:x val="0.52533608471354876"/>
              <c:y val="0.857626999058009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25400">
            <a:solidFill>
              <a:srgbClr val="FF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800"/>
            </a:pPr>
            <a:r>
              <a:rPr lang="hu-HU" sz="18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Kukoricatermés megyénként</a:t>
            </a:r>
          </a:p>
          <a:p>
            <a:pPr algn="ctr" rtl="0">
              <a:defRPr sz="1800"/>
            </a:pPr>
            <a:r>
              <a:rPr lang="hu-HU" sz="18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/>
              </a:rPr>
              <a:t>Magyarország, 2017</a:t>
            </a:r>
          </a:p>
        </cx:rich>
      </cx:tx>
      <cx:spPr>
        <a:solidFill>
          <a:schemeClr val="bg1"/>
        </a:solidFill>
      </cx:spPr>
    </cx:title>
    <cx:plotArea>
      <cx:plotAreaRegion>
        <cx:plotSurface>
          <cx:spPr>
            <a:solidFill>
              <a:schemeClr val="accent6">
                <a:lumMod val="60000"/>
                <a:lumOff val="40000"/>
              </a:schemeClr>
            </a:solidFill>
          </cx:spPr>
        </cx:plotSurface>
        <cx:series layoutId="regionMap" uniqueId="{6F32E008-0FB9-4553-BED2-C1A5417B88D7}">
          <cx:tx>
            <cx:txData>
              <cx:f>_xlchart.v5.2</cx:f>
              <cx:v>Termés, kg/ha</cx:v>
            </cx:txData>
          </cx:tx>
          <cx:dataLabels>
            <cx:spPr>
              <a:solidFill>
                <a:schemeClr val="bg2">
                  <a:lumMod val="75000"/>
                </a:schemeClr>
              </a:solidFill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600" b="1"/>
                </a:pPr>
                <a:endParaRPr lang="hu-HU" sz="1600" b="1" i="0" u="none" strike="noStrike" baseline="0">
                  <a:solidFill>
                    <a:sysClr val="window" lastClr="FFFFFF">
                      <a:lumMod val="95000"/>
                    </a:sysClr>
                  </a:solidFill>
                  <a:latin typeface="Calibri"/>
                </a:endParaRPr>
              </a:p>
            </cx:txPr>
          </cx:dataLabels>
          <cx:dataId val="0"/>
          <cx:layoutPr>
            <cx:geography cultureLanguage="hu-HU" cultureRegion="HU" attribution="Szolgáltató: Bing">
              <cx:geoCache provider="{E9337A44-BEBE-4D9F-B70C-5C5E7DAFC167}">
                <cx:binary>5HvJkt04suWvyLRuRmIgALKsssweQN4x5ghJKW1oMYkEQRIkwfkv+hNqWeveva2s/6v9SiWlIhSq
SrVlmbWsJdMQnC6IA3c/5zjuX++mv9wVDzfti6ksKveXu+nXl1nX1X/55Rd3lz2UN+6o1HetdfZ9
d3Rny1/s+/f67uGX+/Zm1FX6C0HY/+Uuu2m7h+nl3/4KT0sf7LG9u+m0rS76h3a+fHB90bl/ce7Z
Uy9u7ktdRdp1rb7r8K8vr21R3bwoH9L54eWLh6rT3Xw91w+/vnx04csXvzx93Dcf/aKA0XX9Pdzr
8yOGhBCI0YBShMLw5YvCVuk/T+PgiFERcJ8HDLGAI/z5o09vSrj945g+H3puNB/HcnN/3z44B2/0
8d8vtz0a+Jejd7avusO0pTCDv77c9FV6084vX2hn1adTyh6Gvnn18V1/eTzlf/vrkwPw9k+OfIXK
06n6d6e+AeXKljaFwf2JePg+CwmHX4SFwWHCv8ZDHHEUCIoo5piTj3B9+uhPePz74TwPyOf7niDy
+fBPBcm7m+LmTwWEBwL78DvwmUCIPgaEHwUhHA9CSgVm4hA/XwPy7wbzPByf7noCxqeDPxUU8sM/
zId/uM9T8lyC+OF0JSiFAPEF4Yw/xoLgI4SCEFGGKKCFniarPzCa5+H4cuMTRL4c/7lAuWlvqvnP
DRGY84CHkK9oEIjHARIcEYx8giBvMYLYN6D8+9F8B5TPNz4F5fPxnwqUzU1+/+G/PamBSfyJ4SKO
fEhZLPB9DOUCI/IIGwgYSF3CJzwEiD5/7KdK8kcH9Dw4j+9+gtDjkz8VTOv5f//P1jsBNlh5V7Zu
bfV51v6E3Aa13ScQIyHymY8/pq/HpZ+IEAMZwyEN/I/M4OtK82NDex62557xBLznLvmpILxabm5t
cec8+E9Xfvh768mH9iH9U3EMQ8IEERB2hAaPQ44coQCKFKdCQP36Jh3+X4zueSi/+6AneH73up8K
VGlbZ++9/7q9+fDfuffuoayLD//4M2MzOMJhwGgI7CMIOA8fFzmCjsID+4MTiIsD5F9H5o8P7nlI
v/ecJ4h+77KfCtDXN+5Pl7riCDOEQFZxDHwFP5W6/Ej4oYCIpIISKIhQK79GEUb0+cBzuf55yD7e
9ASfj8d+KjBWD/mHf7T/CTxICLmQMgb+wuM8+cl4wBjYi09D33+qqz4N6ccB+XzfE0w+H/6pYDn9
8L/S9sPf7/8DwITAMihlgsHkg5p6VMJweMQIxQQFwEGAOj6F5vOwfhyc3+98As/vJ34qgDYPw8N/
Io0dOOAhS4WHXPUIGyhEwA4F4gwTH/58xuCfnP4wns+H/ngS+/gaLx9bX2C/fXrYTwXI+YPr/gPR
AuIKwKB+SGHen5aV8AjiyPcDEFoQMEH4hBwchvTjkHy660mUfDr4UwGy+/B3t3inN+lselBUC1jc
1vyr6fhBu0gcEU4oIhQSWoDBn3gaLWBMYHAuQnC4P3/sp1j54ZE9TwC+85gnyH3nqp8Kyr09iClb
erFbuoc2teXnCX0u0/wwjmAfUQEB5n+T84AqUChWgjJwBL8h3z82rOdBfO4ZTxB87pKfCr7XD26p
2w//+HNRA34giE98aFf46En04YPfIbiA0AP7nH0jhf/QiJ4H7Ktbn+D01ZmfCh754e9gWey1gzz5
J8YVdP94QCB2EDBwwR5lR+B5EHGMI7AQWYDxN87tHxzS8xA9fqEnKD0++VMBpcAa/MjK/1SUwKLl
QYh9Efoh/tZ8IJQB++CMYYbpUz7+h0b0PEhf3foEoa/O/D8Nz/cG90nZf6pMj6750f45mAqcgSsE
BcgHnvG0Xxse+Yfzvi8C7IdPPfbPre3vj+Z5XL70xB8N/T/eK/9+H/3LFoPopruJP+5N+KqV/q/P
fnxF2DTx5NZ/mi/PkodP87W9//UlxASYNjCvX3Y9HB7zyLh53G545taHG9f9+pKQI0wJFtB7RwSc
PgSEcARyDmfQUQB+ERjywPKhTIWQJyvbdhlsnxBHISTQEOglGL6HluTLF872H0/xI2gMQ9ELBHTG
QC+zL9tDzm0xp7b6Mi3//PlF1ZfnVled+/Ulp/Ck+tN1h/cUMCYC5OZgMYI1BTsE4J3ru5tL2IMC
l+P/gSo/IWB7YmXrvJKZ0ceDtm9CTLpNHRpZGnZFGLoaevOuMVu/G9814+JJU+pz3I6xH+xTu1zz
sOqlV/FaUcKOTVPnMknLS6P7TJYupxL4dL2zXfmOGbPPbb9LwqraNl19P05u2GRee13kXqJ8NF2U
i6GSs+G0aJJAeiOPCxQUKgya+6ru9aqdV1NyzYu8lL1vbhaaryZENk7Mb6BpZaOM4tMQvAap29bJ
phAiKlh1bW/Cgj7MWb1sQi26KOuo0mW5Nglb5Qm/EvBslXQoiSobbLTJFhWUSyfFnG9y7h13ruWb
DNnfqHHK0crIoe5Lmdr8LiR1PBfZO1M7qgxvQymKStJpJnLq3TW15dui1onywmLlUEOinoqYLbVZ
L3R0Ucl/Q0NP5JAYiephjCsi7kwVMjnVkR1TpwaHb3yzXGWdTWUSLPf5W1QIrbIpWSMxpQpm3MqO
6U5mZZ+pGbkTOiV751whfVfuhiQVqiEmkEmnI5ewh6ksp2MatHTrxle0dJPknClXMCfron07evYu
SNE9g8UUZ3k9rsrEqTmFy+akj7FmS+R0cRqYSq/sWG0sokiNZVbEmN/yoEYwjVYK3+vXxu+Zqssm
lY01YzxoqsicNVG3FMXKFr0yiGA5py6PwqLLFI1mrLHiXqljLLJjG4px0y+TL4MJpqn3vbXuXbnP
pn0iBrombtynbA5hWtm09vN6N5Lr3DIW5xhWUO8Guy4qYSI/WG7YbM8G25irpK5GlXdvkqAeNnzO
ckUqfeX6+b2zKXxKD2uD2DRTadu90VPeRkH1BmK0kdzz8pgIy+O2M1bmY7MrtUfjNGdtjPDroq5f
T4vO1rSmQ1wFg5UNBJIkxcrkWbNGWfI69/rf8nb0JGoPUUO7qGjIhVeVKrPJ9exldpMuWSiXIrle
8ryQAYRc7LQdYPXOKhjTS9hiVUfgDbi4TpHYsspSlSJqZFC3yS7B3U3eLq9YcTEXupSE+anSfLDK
880O93uEykHC2HJZk7RYMTh1bMbh9Vygsx7ZTiG+vHZ2dCqshdk1KdoMnq5XNmNc1Yhblbk0HrPh
PDjj47pIlnFdFYlRSJtOds3IFJ4TWSQB3nchdysRlpUcUFbKgDS+7O3SRhlHaCdM0yue2X04uETW
qVdKRwKqykbASuvCK8oqiDM7KKYnf5XhYJWwZNkkQZdEpvGQqpfekywfY6KHKxHUp1UdNldZ0TbS
s0RIx3u3X6qZ7zFPIIIgJ6whLepVHrCNEX6xplgUshv74di3/arkZol5tlj1znZJoTLI3zJxxaXt
CaxCOu1hdYywHF85SooYDAgUFZhFfKizqLH1Ma/nE7+bhrPR4iLWwgxRU7uN7/eDdOPMIb8RJKEh
dLHw3K9lLkayLoP8shLtNiy8RsHOuRzuqad1SryTwNIyMrm/xCbsWzmKMFjNnr9NxTIquwR51LHV
3CvY5MIjC/k8bgQq4zZLsjikppZmrmXNib6ssTWyyWG5kjKNEtoamSx0OUZ2GCQK+VtiyyEa7ail
x7MLqs9Ai5lNM2VXk/U3GSyjePapjdBA1pTXgxRj30bVcoKKYAM77U6n0jZb3y8b6S+iUdQlVDXa
f0UmzJWrxTZL0Anp501uMiQDr96iul6PZe3HrkCv06lYtnmRTNLmlx5qEgmgs3imw93o8kqlBpZk
n/lQYkZ8q8vx0sx7qvECoQRx4tvhNi1cEgW0lboq7zJRtqr3mq0obaWGpTyGLjhdZ2ajc4pkF9sB
HtjozMkuhZrSLV4fTZ2983+DjLP0ZaWEoBrqgH+b0GaEslLoFa7MK8Fsv+UGsrxpk33duHPU7dOa
JLuZVHs7hh7UzzCTbVG2q4nPBaQBt04NzSLR4HhoIDzM0HlyoN71gr2d9elZNvhIYd1kKtBDEXk6
6OVUzmPc1BDFSdbv+1bvPMuPhUi1GlCTrTti9zXGZ4KP43rhbMfKJoMM1s9RXZVU1hadjP6p1TxU
Q+PJrIN6WqPZrjy9VBuRhJLVboey4cLjLFEToWtdMiTn0p6UzjaStF4lx3I+0fDXOm9JK7MxCVdT
WwnFrIm6cZ6jqoBswsvp1hB0ufiiVrheuMzg+KrIq/vSpxDIWvdqQWSMs6YwUpCgWbXT3ByL6u1E
inveFCpxjkW5yGKfltJvMhPTrBOR6Of0IkHFKiept0OEXCS9m1cJ6nzZ6PaiZaVdJZz2kRAVlmNP
Lw+3yNGUXlRPGpJMPewooVdlg+pVZ+gbUlT7HIcn/aT5vsnsb6hIy5Wr6rhMUwtEw/Gogk2s29Hz
zorMD9Q8T1QlS1ecjkt5+JDSxMvSjVCXaL3CGX01CGSUse391BR8VaROy4n648r3Oreq5uweTeG6
D8qYhhNapeV8kVU8jKmd7Ik/L295xUdpjXjP9dZQO26cRdueaeVpzt7krWiky5E+bSdX7abWAt3g
4xnnLVdtstSQ6mHpyKnzctm5sFNl1zk1hUuwKu2ySsl8F3TsbKx1ZOdy7zqHIi8HfElrxK5t/LhC
E7zAshSbhPBZWS+JQEkWam5suxrNGeFUYgdh4jQs/t4TWJZiikY0d2qmyrJWbGbb4MuBlYo5yyCU
VxwGFfHwGhX5su3GrettE7kGQrbtZxjflCvBwmyD2uSyseVx1zcsmue6lcTTsKxciza+noGXTtSD
Vdbnl30QQmZjA4t8rS/NWHi7jJcb0s7puvOILJfkLgzR2RTWm8LvGzk1kEDCYDothB2Ad/UXlvLz
ZLY7HyKcd1zLYtL3bQ0cM7TGSB+3hRRhkUWjSCJHmafyHqr213uIH/HyO1vPrU6zf+7c/vLj305v
hu6h+bip+PeDh43fv/8UXf3X9Yv3tn1xcrW6fnrlQUV9ufT33ckH3fJlq/ITLfRpC/l3hNK/PPnH
VBRoGxKIEP0rGfW9bQW/C6rfn/K7omKgfEKCacAFPrR4vygqdNguGIJfcWhlETjzWVHBjvMAnNwQ
EQHbmzmCDbWfFRUYhgx8KIQPmw2xDwrt85Q8Qg605DOKCjbxfqOoQJ0xxCmIMwLDOCiurxQVnw4D
SzusipStBUkSIETTBYf8GkCeTXNIuM0h9epDEh4hG1cf0zKkZ8jS9pCuCVvmCOpnJmfI5V7mj2s8
07Mesvx4SPfBIfGnNT8mIt8RPOzrQ2mAxDzGy+j10hhURJkBHdDpECkfs7PKZvvcy16hfvJkDiVK
Dh2JrQ6yiPfdevxYnA5lqs9SLe2YpYrX9T47FDPc7RuobSZNj7XARHrp1G+noXyVHQpheCiJVSVu
Kw7Rgw7lcvalvcG6vcsC4D39oajOzjhpBYI4XzWUI4nbjV8FdJ3X9hjSYqVI57b6UKp1YO9Q42R2
KOIMqrnpSijrhwLvxF7X82VZ+LdlJnKZjvDAcakqtQA7yA80oV36RKbDZUWyWY68W7bBQF6nbvBj
DCwjBLZBx3CRRE+bolhOOuAj9EBMWmAoQue+sgmwLz9tGhjj2GxHW58m02ma5Gvu4w1veqlNVV/T
xSQrmIqrNhO7KfEVS2kgrQ2ByTBfwm6RKzxqLmnlZ8e8Me2qzmIzjOvGo2+aadb7pMrf5tWcyzJE
SOqGvm+0PetEX0vqNxfGtxfIYr5OTJftAcx26gtpC3aOp2zbduEuFfZtCAlsH47jrWuGWpYzS1Uw
dXHPIP3xpL/MsUlUn/dkRbdZNmxETXugKuUqrZg94bY7pRwoZEYXYB2oe4c4rtawiNwu79l7vjS5
4pNKoHDDnFDQPtq/GthtNR4YIBluhmC4TJoijxbSvu49LiTygLp7hPYy6bvjMQxvUO11qgiWOCuz
MqpauwmG6brQDObZ18O6DIfVkGXApz2nFjvt8So3qY4D3ZqdKUsb9QnaFpSlUeVbP55JnkvYTKn6
jgQxSUqh+nA/eUzvNe0GZbrWqC4vgX2k0w7qrPWzRPbhUKmSAh1YUDGposhWurdQ65Go4wYKZ7wA
o4rouOMUp6dd5e9Kh+4Rtq/TtrhES71PZ3oypAmNKG0fAJGC50uEvWpSYdtqYPf2FmSJa8dJ+rWJ
JzNc+VUbxM1goHgSckLzIJVhF6x7NKTSIxUosA7er3YiSnF36Uxn4p7aTFYdk51XgBjG1XU99qny
gjZRsIczdmREO7bYqEhA3WKvKHc48eOgwH28eAHEWQuuRZCNZ8TDkgahQh7Vx8jdwiTvQfWkq74E
Z4QNg1N55vlrliXVNgy2ZWGHlQfl/qSEIWQN2RaFD+mFD5cwcbM0XUejcOLKr0ezLgtURRboaRD2
d6SqzjqIaFkEYgRumd7NJok9Z06EHlopQGg7jM/9MX1TTUHM2iKN2yJ7S+vRi2iBC+kWBWpnWhkM
nC8f4ZQt1ZgMEo/pnScKK6ua/tZRV28GCvR3YAWJLGYDmMrz8M4kN5Z3qSKgqRzVICwaJqshyUFU
gJOigYV3wDDEBbTcbUwKUkX5cGMmNskkNM066JSmRb/S/oBk3obpwZAoFZ3IK1eGp1Wv4zlh7xMi
9qgsD8yqu2u5J9t0SWXqgxNUW96rcCr7mLaDiPq2n6LEYx2wrCpbJdMMn9Snt3xxeJ1rGy3MAlcL
EQzNgjKpqvoem/ZdPvX5ZlhY3LdztIRlHp0XnksjXeU3OXXnnJdRaOh13TBwDxDLojKc222Tizdp
NY8nyCyyYdMsdcrOnG2rPekivyZqMUyZTJ9yTQFJC9qhr8cTFtggQgaGkpak3GStg9Rvl9NyMqes
KAPlFTU6WBYRS8Wsxg7QrBgz0YDxfIYbFm4cmu61C2QK2WLVOpGrlnW3dDRCDpqBDeDqu8L1oCkg
dPKl2Tkwys7rYQYDr0DvSKtvQXMmapgCG5E8vC8btmow8MmgUrxNIZ3wHINXMV2PRdKeej44X2U/
ypyAJ+Vydz8jfO3c0siE852tAhMhDgFWQDhJrH2og16tlhLMwSIH8c7cBMYEh0llbQ/2ogYzr0pS
1VnaRKaioWySBMd5FSc8P8HL+D4fdAUWzMKjtDJaJsm4RHk5C6XrNof1m5QxbBMAjIBkGg3GXlNC
NazNqDyk26i2ARQqg7J4QnOuMkKLOJwWrpIAQpgOr6zJ/AtPv+H10uz9OT31RFIf3n2SwiBPua5W
Fa9s5BXIrEfqIdnUw9qDFKGaruJgVZYg6/BBbvCblOn1ECbzCpyoGyJ8RRF81gISWmrtP/S8LmS9
pIu0OqvlZAlIX7LErNbXdqkKUPH1LLthKCQhKLZz4SvHs4g6WJF90ce+Se+aPEMx5d0qbFqqXCKW
CPS0dMF0y42BO1PTx1WPeqV9qsIBjLImqKCA5H4fN356FpR6jeqcrCC8YHHO2AAaLlDGm2eVggAE
I3G+D6tUrKuBbwuS4LUHG3alEWZbGO80q4MANAsYGJ7JWlXluojSPKqy/h5zfmKa7GxsdLMa+2rL
WdocL329c5C5YBK7Jioo2JPgQZ06f4CI6no/7nlw3NDsOMjRmUlGeJvWnIIOblQupB/gUY0OghqR
eg0TRPDiS7IpLRABDmau9DqYgMlLk1XXFOfAi05tPYB9CNZfMGgNLjQIqSFDx6Zvonaq3+im35Es
j2aUIkmMCDc1vkjOEGj+c1CwvSwAQJAf9TUvAxoVNdMRWfxjy8xd2gfBZgzXlS5mMJIudOMGSZF+
65kkshpYSlJqJZoWCJKwO6aXXdI1jdID76OuwMOu4chsjEfTM7zwS5JjDRLWWdk3HG+d0Bdd6I8K
Fox0QBaiIHunk+rUeuN8bPHeBFVwmh7UWwih380NkLzaa8HzCyIWAhcJiT0FN6GToR0KMJvyyAXg
U+kESNEIrRIlulS2uG3WfV+FSmiwttuUYMX6tJcDj5KuuMI6YxGUnt20WPCv+kVm+gR3JdhKQPas
xuYkoGRjkOH7GWKvGcEC100ZrAWDtbTo/ox5LZKtX5y7zBw7vxjhtlWQRgtOIEx5NkakgOyRpmoc
q2NWi6tpTuxqCWe0MqaNfd7f9Vh7G9KMWE5+OcRh5mJonLQR1vx4bkyukhsGRSnybNbFuDerrOpu
UwuNAjTM85lH3tRZ2MZTPrybee6UzjRZM23P6zw8AQPaW+nBVLKEpRIFdbeZRbgdhQ5XIy+uU7BK
gt7FZTcQ1dexDUGFapLZNXjucsRQrVmQKaM5hXJc+yrA9ekgin5b9cFtmcy73uVbGJjAGOj15G7H
GhjKUidEiRFIa1AnIWQRIFXAnpximX5vlmCMnLHriotiS9s8zjC8b113bez5fh4XfQdOctvscWIh
33ckOfb1ys3tsJoC/0GjWstyIlILUPvgkzCV5cNJW+NGdS3QogFWvI+g1kAfCNa5IQE4ZO0JSTK3
MjoZYw0OyxaK8zQtp307ADkonReBleRt2gQM1gGIc7iYm6YBnlG2bIgsAypNq73uz/2SQ7ejdK9s
ichlDt0FXYktiJ9u06eBcmBUxAvoFVh17dqn8yKLikdMZ1LP5Ws62fMlAxYbhuayH0Yow8j3Je7D
s8SC678MxaVLhqjC65JXabywKYm8tLqbRA7NEDBlSNZWMg+yVQb7V64EcB4OxI8jj2zAZ9zU6Sw2
Q9Nvh1a/RbhvX5WJX66K8a1nk9OPam4ZwBOB/UkwP2EXVdz4J+Brz9IvMnCYa3OPuzpXFo39OtEZ
jDuXfsagk1CDNkREh7LobCLdNGxdgieFpzZbsXmO/QH44DAR5TkG7ZXG7+SQtuEqx6kMQBzLLM87
iRN6llfVfTgHZ8U09MrzZrRZaDooLxsvBGTJWFTtdpi5lVjgMA7Cc413QR5Wx0EDvTdDh5XIkne4
YCuWgTNNp2prXVYpsBlvs4ONOICfmIzayuJgMYJtfJIdTMf/n7yVR534z3s/Dp1bfHAwvt+dPoG9
jzctVMPlw9+/fAnpy31fjBT4xhB8+Ri+Pwkb5X0Bm34/GSmYH2EMxgr8Yj58W9yHM3/ASGHwVQd6
+BZEALu4ERLBjxgpFIlvetOw9ZXBLkqwkeAbbNQHO+drJyXNXZ77FbQQisFMUF1ovUcF+83n5KSs
m7Nq9JNtAX27Ppg7SbpyiqcGjGbd7z1rppWuvTTKE7PzS5NIxMs6GnrQkE0QnCObtCuD+kCh0wbi
OJ/SKa4EkH7WI1U0NahEnhPppwnoC9TEgR0gwmbWQlusK2LbdSxq4ALsZa+xb8rIQcGOSJfLcajz
mHWVk2FhuzgvBPRxhga6S+WcyWAhzTZdoGVrGd5MFkK3naGXQeehixiWODAJmCtxw3rvde38XTUK
cOmzJs5C/5123rBJqGnlMOogKjGZojABCVCZeVDaG6709Crx+wilaRoPNHyF0k7lpIrBBmDR0gDb
mxoiM5FVwCv0zi+qAmYWe2tjmi5C1QxNwlS/06M4NlU27mmK1OxuQ3DOdjyBLNN542ZqZ7GzTZlt
pn58GywXrTckx2NAQWmHvaQEiG4iSiZnU70tlnETZOah6MZrOkIbys79jShKrDI+Q3GHjQPl9BAI
6BbPMB2g3m/KpPYiMPreJ9iegp/XQfdv3sImJh1BZ2GNcmiMijSFdjVopahm6O3C7wqaJ3FSQtc1
YdXOgjO8eID2XO1REnBgGrpQ5RTmqsh2uIamaWMrGc6ikoZDsUKuv6jBz6Ih+B2YZUzZpgXfuhPb
KRBbPepBgf1dKxP0Ee6rUi5lhlRKgaxMGcjKHpoZ4zy8obxK5NKExylnSC2By2SaBkDc7JLIEBRO
bVihunm8rVr6Hr6UHijcZq+6gvyGk7d9ow+S/i6n0BeCyOhiYLmgPEmngEUir9yF3Zqwelrx3uui
IfRVg8EfyzvUwKLgr0NvfKW98LyrzXXeFFbNE1CzsrdrMdF3hddPKhsFlhVqY8JBohkC1nfbtSTu
i/w47AcqyyzrpU/m/dRCC6qb3mhoYm+rITyFKvIQBEDVF2iic71KhpLIhAaTIhja+hlQkMmxV7Vv
iuN2aBaZr5w5J/1tPrX3mWuQ4lBhIx8a7KVoAokE9dczH06M/5aglkS4bHc1skx5kxfTAro4KRvH
2HROTrCzYrWk+E1h0yquJteqOejECreiVP+HvTPpsRyHsvMvoiFREkVuvNDw5hfzvBEiMzKpiRKp
gaL06/s82+1utOGFBxgwUJuqQiArIlLicO8537lvncyhwj2l3fKL8/aB8oVlft1ldhJRqmgnoWfI
fUR+RGG2cz32W7oN3gB50rx1kVM75VuWuHgjO5RW2WCcl/W2olnlyJb4dIVPVsapryzq4UmXaCcr
BeOZ/0EvcjBwibNVQLYMREMzGW1L1sa+3q1SiHQT7FckgBzUmu/geNf71kC34Cs8tZHr1C6iTIEg
2JMnMhoEb2HXNccJdTUkbZovI6qJTnmPk+s+vbLOuw3urMBAj7RtYLmg0vXgapRvIRTKXHfdd0va
z0VydJrxXCWli78brbK5Lt/12vV5DzMpGeLwvoiWOilntRMNMSiu5g5FkA8po8RTvi1vt/noOLTZ
jW1rUETcxSORabAScgig+UUoKvx6H5e8zaztINEs6I4700Gbs7fTTCe+8b202zqB1WlYYtflGFbD
V1D4aEv1qnOfo4egJM7WOezSYWlDCNjjkC2EvZJgOjczTZ0ldVoVvkk41zCn5YF71cfaVVGyVf2Q
RCj4Cyo3vM1+TaHRJICD9RkG/MV57Zz0tolzuz5McbFeGvuKWnneGTJBm+C/oIvUSTXecJve/FSz
n8PUfIi89jMuyVH4jUFFEx5LC2urGls8JyvYHqwXT0MeSJhS5escmpuOW8S7dWra/HGm9ZZGTmA9
ND5JezsmFvKFnHEGzAtIKx1MaJjoo2nJnavFmuqKimQg1WugzF52GnJDNbh068i733b7DptULtnG
6Yell8CfWdrGJMaC/V3wuN5N03Hp4gOZmAEH5EFxUwt0rJ7/Edty67d+ZjJeq8nCO4zHu20+ERoN
CUJ0BvhNC1Xf3mn0wIkq+gHyLRzVtXIJ9/kZGVW6HyIXZhurHpvAVPuKp9guHxwNWU4kdvUq24ee
4lyASKsS0FcfTQtbjtsN/AtaN7LEzd7v+SOM9aNZLYPKCTVDeeW+dex51SHgIC5PvnFn3JMfYVcA
Apl/XKG8bOGfLdlszn2x11RrtBLzkE5FeRoCrJumcCKBJq7SLq68tGk/itJ/5vUsM7uQKRm7m1TM
qttx0mZm0E90XRTIrDS4bWEIKpDG8MRwHGDFOvXG2fQjIyg2IgYiU8a/V39Ai1dsTTKvNJVFEQEq
kjuymKTkdQQPGK6KwJ3eOhTI4xhGiSbRwejl4IUTVG7I/SkQlKsv8A3XqfrxPZ5Pmg35tHj2toab
tG5xOEbFh9ygNCp5gor0SPEqE23speu7V1vVImPYXEm5DqdhKoIDaeMoIXDXqd8ueID2hNupzGXP
ipThjJ1VdehgCmQRg0BJfbAvvVhUKrttTPhS7Hg5XXhQPZMt+CPi+kEXQYLS6CqH4SNEX5pA68AF
KaYnQ/DcPJ1F0XC/oE7ALmh3oqwqVAQpROYuW7apSNvwyqLQ5KsHracZtZ86/jWwdktka00KJ/VX
FYj7WKJk2pwLsqqyR9useVVotB6quLXqU7boGh1BBw4N2tNiq1wxD46xYakrJjjCA7RyadAOkRJK
kwYYYY/FeNPogvgtNgoOlMf2fQnpE91dlJVDtSRMAwQZn+wi7a5E35wo3x172q4pBBkD/XbG1iEP
ZJpw/g8+HJDuJtCGJ6+CjLwyLJquelKr2NJ6vJoOJYYIijjtyhy4isniCLRXjwM5Bj6UTG3xbDZo
EjoIByi/4TlYXN4U5Njxnia35xgt47sgqsZNFEE5Wx7XG4211RnqYS9Dr30hxfa0xtOunEqaVnP0
u4ewa6C5NwUUUVHwq+FooIT6om1974+tSwITXYgELDV1os4G63Z9NOJAjAjwLAVPkDUnHnZlUjT9
OSyeQlzLabxZDXVtSq2kY0r6Cu6EIlex0WNcYJVu60fn6SnxVkqy8PYkli11oSsuMcOTVdDr0npt
l4zTOF1qIEbDsQdNhGoJ6iALNj8dVQk7/cWwil+7oj8EKxyKjXyFOKlSLuUbn9VRG7ah4JghyDme
iq2/OAtzaiYJtesPkzA3xPgk/BT+HsqIqPjTBKNMIpwhwvA0Ijtni8/Vw+8MNerUA1hLQ8tKlL0x
zYSvn9FwZrr+7lS/JmOwoYtHWVOz+q4r2z0AiKzWQZ2sKIs3f2pRfZSoHJbpr6BDzmSA7dZ4KdEQ
kSf2CyUYqtZyPMnFlzntfTxN7vKFiss/iOo/iOr/HUTV8zOz8PcAlW9UyYeFRLnSq00oe/Rd9Fep
4ZkAmWypOK2MKvQD2KORIkECHu5+BCic0Ns/lhbIIhzonebLT0FCnTNVXAuvqbNlBN87m/hY1KTN
+gEHq9nSAmZvrjrYRsaB4Wumy8qLdKkimlou1ryBiQ7gu8vLqn6s+/bZtjgLgr5WWTzFzzx0D6VR
r80i/B1MlCOHVgQw+OI2ESZOTi6xzXholb1UQl+AI57rMLrWmryMcXffb9UXxc9JilQXMbqiUpGd
0sVBNQxa8gx8O6qqS2QZS6IfVUkGDEr9jKglUh5vzxhMmNdjvKvRIg5s+Y3GF+d0079sPPB3rCl+
DUv8y3HHbtL764ITEa7YhLatzRaGrtsJ6AFzIZtDS0sCQ/kcmfGyRH55EBz7vgq7+hg3DOel149p
uc1ztsopQ3dKD1tUJN0G90Hg75do0LU3aE2h0m13sAdBX66Up4OKcOsFF67neAft3ctHUGpO24dJ
DnfDoKO0BvOVL4bjnFEiXWCuFYSrpIo8mkG9efQbgYtgHDYAIDBKcPGQUsNt7jaQz51/H9J6Svta
fs3UyLxbFjQVS52V4wwKcbWftBO/5HsQwO3oTAkkrDAf4YwKZ2TLoz90No0HkQm12qOjaCa6BaRA
6AUq3Zx3lj70EZiVXTI10YwfiBXR1fYRLgWw2PKpanFnBJAmcFdvFJRF/QEm++pV8i0M3IFDnx9X
e2jtOQhuTGZ7HXqTWhDc5RMt4Pn2aMm7m3cwZW4I4dL2KRD9p2C9FzwxQQtnEyiay705yFkrDoOL
Dtdj2EBu7Zi3W7fiOPrkwRCbb7N9XPwMRN8zddvVlPwqo/kvmwEayKe2gf4tQgaZ1q+O21Luhv7E
PQg6rNdHfSNZGBuvgxQvql52wpXAwXCvwin/8ByMfwo5tm8AcgQQCQh6oaambcqJ+GVmgC5+cayp
u186tMM0wa7MPWpST7a52aazcPRrAh2aoBV4nGFRtjI+9zX7K1DbhpvKjZvPjqvHbm5ORLcnu9hj
g+swQE24ielhWEW6Fk86Jh9mBivUjn9QBd5FcXeWMX9gBbSnoVFvbJNgOK8isEcawCiy5Z545NHo
c4B7MBbxBRj+mmgd4e7ztvsoXgbA3MXvUGwHt6Gw08O5qeXR4OLPWjfuZAghfz5bpZ6MZ84w2iwg
Ovmt+vjdD8vHfvVfBtS/W70cdIgOM+ztmqwcFiZDj6zWpNyWs+7kGSmUsRnOpQ9sCohO0fO9CmbQ
ziHKI0q4n9wiGsONPiwJlGolFfx3r9j1YRfuikqxHHmbrBthpcz4L5TUNfyJpT70rnlSV6QShmyN
10u4PAUwi1WMBjzup5Ng8Wst/QDhiB6NAZIVcEYrwLkay2hQ5JdXkZ+FwiVmGrrBhCNvYz/zGFxk
7y7lInbEBjYbZnVZOpoZD5Y1p/JTh/QUFfTL4eH3AGUDTWcERdZd2cY7aqY/seXHDQSqncJdjZ9q
yuKXFerv5kHAiakFuYFfOTJwysMgiZ46H14Tp8UzSrWznib4n8R/Y83ZWyHIO59f2UjwrFBBZQUr
9kqL3JLqsW3i32od7vyOHNG4gZHlNrF9CPOhO0azOLZbqph6dfBmVdvMSQw+POim/VpuDz73D0tY
UagCJKvHdxlJdEXeciBco/ex9YGEwbUhf7b2g5dPTcByS+N3IOpwcTqbkQ1wgUcZT2GC4gjy+DPV
UCZt8FiKqLgaavKaz2+OycvKHpTVF1mi5K9Y25zaaO82hdOXq7etgIsf9N2Al56hiVaZKnha+kOf
BuiyvFXvORAlKbpH2pA3O2aR3ZtVP3AlYYX0MAonCEpV6P0VM8NZbKL3oRVxrgwUXaDr6FEgBA0F
VBjuPmZ0wz4f0ZW3rk68YelyuQIJKQXaqKjTh9kXw05uqD/RJyLasYYw4eTb6CM4xVFf94btR6w1
TMHN4PbYG1cRHTfnHynyK4kY4pRvt6sgMHdEg6zT6OfSFhSAiQ6IRfVZPy5PWs27fzCXfzCXfzCX
fzCXfzCXfzCX/x3MxeuGJYVrhxjDaNy+JluZGkTx8rkkj1EAJM12NECBS3ZWAJ6NLMzUsom+51HY
k9rsDG7nWwZQ4aEWuYPyhoOlnk0Lb4XL56ByBepDkDUhwRpmdnsHI9+kSg4Uim18CEkAowCsVmJc
e6/0BPIkpiZz9HtDJ3drDf40E3OAh1uwDPArPDag4xHzAwDULmmXHpkhA4XUbc0PL92rrm7AIorA
Jt5EWuP+dQPwByeGw1CjFI8m/QlwDkERJkXOKgGOFGHkeNTweRvjp3Wz7KYwnq92VrkfwSRpqwy4
8KQdgmtN+NEMgd5vm48MJqKBvVq9BCHQe9HDfajG8qcJKrKf0IENqv5jaIfI5XD0TUPAssVo8kKY
H9uqRepLclerQaYwV5Fz4+WrjDUEQBvw3ay9fF3Dp5VNFtSpEmjD6Q4pLzRndcxhGvKvxh/R3BUg
pvoVgbkibi6lV+gdLElovsMV2bYJILVCR4qOPVFdea42k2qkXdOom5JaFm1S+rC/pQ0rqMB4lAvP
NbQuafWHzwA9liN03wBN5Dx5QL+H6Xc3IdirIHIiWzy+VoWH2LAv+2QL3ZDM1vlZiUILjvEtv8aM
Oks4FGps87Wb/CTic5QEJVoBoFkpaUKsBY3uRkKYj4ZHRCcQxjWfYmmnt4HML7yUaOkLBSQbxVNZ
hYCCu5tbDUjtUMzFCatugiTZMUCkTdoVgN5mDUvCa8e9Zai8hCJtIhjxd/Ck4R146FUbhE931JbP
AyEnBpb+6unwj64AoZg4iBPk6U911T1zObKDofzLtlBmeWS7XBcyZ2aY0mZlDeyN+HNEAbvw/sW2
xX3koyta+CutYVKG66sI5/u1a57iUqCs2ym62ByPIPcsIh8MwwEgqZImacV2V5hMaPYk418rjxQM
GHTI5JZeQsGpEKUAoA4/zF8ehMirAUBzSRTSj/G2i3sKfTuef/djfCRV/9pw/kY6COVwgF/1ZM/z
1pz9dnqyt9geIlcCcSozdleKjKqs1G+A3H/7cfhZffMJeTqZ2PZModonkiB2HYL2zwwkVyv99ioD
RLt0FGaT7ou0BoGeG+qjcUOXAfR1SgwSwYkPC61sQ0Tbh8rbB239VhfdY+NJBKD1AfmP8zKsA4yA
hSWj/1SD1oIQ7CI8evEnxnulK3pQpALLG063Ipa3t+YOsurzTAEcIaEFpcgRRFVWBJt7E2y5ndgC
o2WAHa80GkeGIGc8Xwg3/JiKpuuhySyAkmqGpGkAoIC2Ac1LME/JCO7uZTR0b2G7nAJlEbqLYZ4r
KFP3fgeztyeaA5Fbp/NYcgBb5XRXjNBU2DrwQ6gt9K64qXLkuz7qpkYGsw1fvL5RBwXCMx1CkHzT
Wok76bEUX8oIeJk7tphbBm85Aabj+2leX9otjO5wQCBAW3fHWSIYHYmi2FXi5sDx2eVKbeOxbvQu
6LwQswRAnMeBWi91NWzg9aebG+ixa+y9IkKg/HXPVvcer8CBx7gIM7DzT3CJtp23RQmy0uGBwcsA
ez3uhAJDu5XD3s323Fba3HI5T02JPn6Jl6cY8UwkHocCq3LIt5p56TQixjjPe4BkdA/5Hj4VopX5
KuwEeAVNORB5h+VUzQjm6YF81zGDSxuUnxQMcDyLAUo7ds8En7AEQs010wkZwiCzDiB2oDqgCNiZ
GfIU8IsAuuQ0HN+Hglj0/pD3qkYCKBnaZif5/CEQCYGOSLD4qu4BSSooSN3z7FVHMwYAUL2i3Tvf
686idBsgRGSjsClgg+MmSeM5EntWTBm8Uzu0O1ZR+SLldBt5Iff1EjZZwe1jX20SYpF7gSkDGQYG
Au+anSpnkDptHx1YW10W43UH3rH1TI3jGLyg93aU6q2Xfwhz22muWrC0m9n7S4cOdwmBEejFooXe
IMGKMrfQB1KzhBT9bIu8Ob5f4vHZHPjaHt2A+DZu7COXdBcXc5xFJE5LJDd3A0JM0hXmUAi4Y8Mc
POlW79oxRtwmDFmi4xLYApJwYCBBFbE4LnLZwNkbnLkvaoRWzbhud8Hcu0SYgp6nDbdpPfvqKJm/
D2oHhcDJC5fLT73ATyObtwduOjc0viFCyDv7BKrLAHG2V4s7u16/gOVEpATy26kt6lQwCYJqbaGc
tSPc35IAkinrHaLdTRCQo+7eosK9IkL8GsxAEAUOdV8G4klqH5c3LaIU4S0oWtOcRiwk1xm1Q1sj
jCvjuswkYPBDw6o7yNh270okwPwNvXMt4SXpodS7aCtSg4xPomh9pr6SV+XF0SGEy3qpbbxdpAWh
FQYegfPYbCfb4/avQnfRkoU5klOQpUY45nHnlYm3KJ633vKhbtQr+MgNSNqDu1Hb/jgOeRCsr8uA
GRmFmZ5p8IcNiI7Wc9mnYpT1YSwQ3OriNWtD8taQGDbyAF3RFetno9oix76ad/Ui35gEDE62yru0
BtEDhWsfeu1BYLUd/HcS87dRsvoAtZdg+0Ohnml1tLIF0eowZqCH6rPCeyY1p7sB2x/iFtvrMsLN
YywwoyV6iGS3qyJB9q1sQogoWVFYmq10xgQGdY8DosYfwy9OiihOPQN52kTgtG2B7FQ1LZia4p9j
0yFpNLd3HisSY6c43zx2nGbccLCoUVnwFYIyAazn9Q+x8S7F0n07f8yDlR0dXIY1JIeVx+Oh55cA
FSHgq/F70zfeoAy+pY+b2VgCOJWfHAUmcasMa1K/x9E7RiZApYouTjbuFOgQWT+E2WqJClTcsBMa
Ic0cxeUvWiIn0bVy76n5NQSaraGDB7184MRtub9gv/rjo4d0FjJra6UXYDTtmIlqH/rAVdeFml0b
2fqEvPpTiegR/MCh26FCeB1rjSkBFIHhGVHzASnkrIWL7/VE7DFA5WBnd2zjjxong6kkrhE8Qqya
rN+8MivrUh0FggIbAftHKySkazvAnOYrHOTyQyhcXjSEKxFNjmPmQwwZa2L7cl32BRC3tKwQvGb9
mi8DdK6wx0CEaskm4n8CbtdITAV/vbbjexk396VDjqlbN3msiVnzCPEiSHGdX++KkDUZm+gexA4S
9B1WqIfQeLlpoGFWitR5BPJXdAOxN+R06hX2aVPPJ9lcEPWPnotmvRvW5YCEAYqY+h7gjcyG3rsP
PCA4fhCdmkBBp0agbSjGB9hEKBZ1FMGUmvakgZUeiTVbHfnVwsAA+oNfYF4va1h4qNu4yUK/+zsF
0ZPtJECuECAcwIlsXOWlbMW0m6dmTz3THYMW9EqI46Fk737Ujm+lB4206W+YtwtRTtATG5DEDWsU
ol3Ls5LfjUiuXls4vZn1tquz8HjVOBUHU+VEFIigNscgbGlazoLhvcZkP4Txu0B4MokC/8q6GuNG
yhKzQ6by1FQwjFnHgaRorfY4fh482fNkQ+23cQAoLcoJxSg9icFHYg4yKsrT0QB4GqrdXBFgMLBG
uO3OSveYjJQ0PUIofoAxSONKHktUFCmzSDIK8aZudetchwhMNPZbCFRNcwNvDhRfQlX5zicY+d4g
YPeRsQIOYQ0Itp0/+vekjO1xATkY4NQ7G8SCUHjou9nVaDrSwjXtyTX1N29r4Ao1oMGgDwp4bPWb
Ek11iCeHZYYjwFOhtys5uysEWAdfIVVEwwE3OpMvqIs1QpZjAlgAIICZtiRk5dlQDD3QcQWGsN9X
9K2Ni6tfLmUCYysA/WCeVusBNPfkDpDfKUD6Km0EGfPYOxUzo9nkCYuhERxVFWy3DEvrZ2owawhB
lu++aD6GKohyFIszjAWUStUY+1kYoNAjgub1BoRMYFCQGGifbwKXuEBKHyNrgjZZoAqD17jTCMQB
aICWqwXsNUy9ACIpH5mK63030DGrpurVN4V8r3j35FHwSrQE5ba4nTcF/V6wWSNHh9eOwEkeORxN
vOyKM2IGPcqf0qG6WT6bAanusvWiFC+/RYcULdmKijC1PXZZ35BmXwqbKyHTBsMaLgXFuYLpQGf0
lGeUKlOiLJ0zsWAWTqvteSxSTO8ymV7X6xQ2difgWERr4aEqh8DtS7Z3i8jH1QNuA5ugmaeMFthr
2sckpb4oozzsGQybpsA23nBTLDq6U/HcZl2w1akXtLAynLpDIa2zdvIgkdcf/g00HoFMsWg+bLa4
ErDaCSzYe6G0S1eGolEXoOqa2kWZH/bfHSnWtN7DXfD9HnENDqsJx9/CyFMYWwt0JnhuttsgB+eX
yM1ZdiCqP/vlAPcPJ22h2ZlV5edaGJ25Yvlqt6pK5waQqStTaPNVisPgMZR3noS10TnxaBlK23ah
oNU8oNtDIEG+iRqZ7Wmvi7euVBg5UiEIFNj2vpl7L62Q3DkhGFQ14YOe+K8eoYvaQ3RFY6JGxgYw
uGsDHKpWZI/pUc1+3RBb7QyF/hDkjvYvA6KkoJg6JAGxlpIWc5QQjZIv81qgMfZlCBRmhovkD/te
+A/h7OA5SGTBw9s4C8n0ow5AD8uq2bcEMQwMh9F3vTdRuAuQJSrZfWEg9JpVQgD6iaEdYGyHL692
qo+rXj8if/4ekWlNHC9P8GC/R7OGp36oXvDvI+byuM+u/CsMJm21bYyELd+SYORYqmJE/LqbXzZQ
jz6mcoUN3U+e06jY6X7rGPhkPHjQmUk8aZJKg8RjE3gZcl1YfXhDFsBd4vxo37Fyx92WlmV3GLYb
0DSQvzRo4Leh4KHtVZgWa3QbcPvxrzXyMHWtz2Lf/UxsxGpd0IkG/C/K18+CtwDo4NRFAbq/coMf
xk/lKA5rQJ5ajFfDQVD0qakXUDwLvKjBwJ1pYSOp4rnrcH7XhGYYEfZDrNohv54xr8bOurX1vg6P
gzJ54AToYVuYBJqKQk8gDj3GI3g9QGnM4yGnteo+yrC0CQHigyTLK2k34Gp+3YKNQBgHUxPYYwsn
krgbLRZP91ucx2VYv8CDF4CqJfpgTGVBwKvEm5+mTK0VZhmsqDLUNGNHlXg2I6d2v1AGzLlrz0XD
HqoZ2UspVbsrZnUNu0kAtSWvrDW7mREchKvNtgUcKNQPmi6Yu9AL2mbM4STEI/IHTHILqMasJA5k
kBsc4TIylz6Wf7mnZzSc3gch3o6HKKhdP/4QNe2aeFnT0Y+/tv6b6Ogn9lCHqQ7R5cXbDsEiEXAs
hwfF7Fc/RBhWAAY5tv3TGN7eL4ZS1TdCZAUiMLRdnSPFN/VteJjV62Q9XOMl0u8SvAKeLOZ1gawd
1/m3HCIJxtBuexP+aV2Dpwx2G1/APELcMOEG8U+YBRVmhHpeoQ1qkDm7HU/RrP9WrLgrMG/rQDeH
+qBB+qvqgyOfY6AHUr/dFJ9xaTNVYqaN2Q5LCe61sM0zRohreG/BV4HvuIjgdeG02bkaBLPoxjXp
fNySDSLtRoRVHsYOj4xFxwZ9BP6qKHK44y9FjZFvW3mV6OqXHkS+ryvUk0F8aNEBeeERK1cDjdsw
cIkN35iKE+02Nx0DH7w+7EZ7UL78IgvSEGAAkOcOfhWN+7JgBOpee2nUBOfaDD9FP47JjEc3bsY/
163/Ctgg3nPdvpbE9XlE3AkMACJ4AdxvUjBYl+16CqPtffIbubO+dxgGL7rjbj2ylqC5k9UTj+Y3
gdGBWUMEtAJb6X0zzvthAak4rKRBABIuaoO5Q5iwsN5PiKAHhAWgGJHEbBwBB4Hdbkr2SNve28eN
MIeBmhhzqij4+hDkoi6Vy3ps6H4EVAjG1DvINQIu24+ZN9afMfXvNLSaJFTsVzj5aD109SfkGBUX
VNF+VCi++GLQQ2wvlc/LKxhRaI06vNr4sPjkRfWwqgvviSxDmQdzvZM1ChgtEaoZ0bY6iGxIwp+H
URuYvNCErIeRavo4gQJdLZDzFdMq1bQeCnXn+u7FTfy3xgdUnBgWS4+vR0pGB6Tqb+22d55GiMo0
+FqQZ8rmWbwTb6t3yAPhMkO8OqrIHd4AkPRg26M6N8gCr99xaB+Uc1+YKYSZBjF40Chy2RixiyTA
qUsVf9PVnkIS05PneJ0YItyhWrxfOuxRRa5C7so12odE1Jep+KJltO0Ksb1XawWprjFp78v1iLlD
2UauG5QwDE4gOQ9KdHvLdip17e06DFFImzFEcz+Yhz6Kn/7Xk3b7P/0dPsJ1/I/Tif79cKL//P/b
HCPME8KeRjrtf563S/714wH/bW7Rf/+//mvaDvPkEchAbI/7+DSgkHN8/Ml/S9thABE+L8BDzM0P
GIb9/rtBsOw/ISDqCRHhUx4w75fiozf+dWzR/1Hajnn/w9iiW9julgW8fQRm9F+mdv8Ttvt/ErYT
rQY0MsR72zqSLn7zV5E6SgNnzsVNfi0QeEhUiJEbQj8ZYw+d5bktza8hbqd84ahPcHHGkHFHTHfA
hAMXQYLzQvalOFS4Yhh306ZjaJ7mijJxS3ENhImn9N/bUFn0Nxjc4D2NlF0xRKBBnh1DMWhHP2Nm
3yWVAggbuv8BWUV4gK8mRRNPMMiI8QT58RJC7Yo0NKohM88Oei/EesSYcok5EKYPMfaueIskcFSD
juB0w14Kw3bKFe9dOH4GSF7WHKLSVCPeT6NoP5U9Ofdc4Ixb5R/W+XQXrkWJiXaQcMY6xpzNBg4U
tW3aEqTl5n6lB5+qc9XECErY5j1G9j2J1+m0FovFOEWUmMoPltQb3QnlRIxwp/yoauefEJ9AyApR
x7Gr74cqeteigkblDceqoJ9wpP7AXzqXxEfI4sY3tVtxWNfuTSlzYht7Kd8nASk1gH+STf6/sHdm
uXEkiZZdkSfczM2n35gZwZmUSOrHQUmUz5P57LvpTfQG3sb6mOplVlY9dAIJdAON1/qqrMqiRAZj
MLvDuRwVuYPocV8wpEhRPO12DH59Cob1IyhIJAWO9Talyzuwp4GHn4qMCkyyfXpQ6TQdUn2tElTL
nFKiJ8p8s9BOA5NPjXOhqZ1mwUNudc9WEy4HHq1kU4zfLOTZnTvkhLj4HwZO09u21V/BTdkb0KHz
MPDEGe+kD30ijejqJXOQ7oemJyIM8fbQCDruo+BKXQnQrWhat84aYja00ymmzSaRrjqSfFtQ/skB
kINFmLNAnu6S6xhGsawK+eRZzlVbUt5o3eSx1PYCmbEk0ucdoijtyMddxjiPT35c3vRD4F3BTYSG
SmrYtwILAYv/Jv3xBJmBz1SbCOUk5/3oc/VRg5Tb6Dlu4IW0gkciChZ7B4p4sYiSVl/5stu8dbkY
qXORp9XeT4nkolxYN7mU2ImgMSiCwoyw5UKxlLA//u57WtfiqvXQ1T2dtYe0JY0fBPNdEV1ap8YI
gBt1GPn4Lm2KhpgnUCm8kOO8tu/ssr1y1j69kcF8TYGhPaqux+vkxGK1Mj7Vdf9q19eKBt5WLcuP
IqYN7IfL2cPWIiK9ehQEaAno2d8qn+4nDap4t2Q8JWQ2y0Nsce+ZnOBGZHFzWD3BWWKot3NPUK7y
oRPOXgMdyABUVp3u0LOa7fVVtMT5a20llxIU8qUD2RHP1XFZ2pvEFWCO8TrrVj3WJX+XZyV4bYt+
DPzgVCrvWapCbxvudtmYf0pd6nAFJiB2OOfgpFkgmS3eWdmWocfR5vRn8SP/iS0Np+rSwPWljzcf
0Xqv5qUmNuhBcZo44jrhPoa3sJsH0J9TwJ8he31vN+G1XDIAls3C7Q0aQUqbdicX50u/6iuRrZws
wYOsLeZD6PG8HZabuIFiPLmPCxOYyEEd7KyOQ5Ld1ySJbVgmGbXYRfEggjjaDZB04yL+ogLADVVI
jtpVqPRTGba7oY3X0wJsJhqg5S0FxkADaspta4hMrr7tjGVCu5JIwDKfMOT9vcfhM5DVfe4X42mp
qktSOJe+eggIVR4RKbdgHX7MQmMMul21d0nQz0F3O+U1t3Ko0hBbvd26PgRNvpxFNT7ViIbTmNB5
7ZJjhqx8bDL3rI9jY171wz34DXeXCgBFfV+9pUtoir31LhPEGRwsDmqIXPgpow3zeO/JmXcTawi4
swAChDOzbEkqDoO93jvkClH+qL1UyADLQlFH4rFJ/7WWKr0JSPbPbfgdaHm+b6kAUCWai+Oqg29J
R6odxQLIijJBYo7Aoa/dLW/HdKLTBzTy4VhzRdyojFIyd+UhCsubFrZWVXuHEUiTlstpHmNTiEnr
E6LZt0boKwTTr2qBaWWvF6/gNdoIY9zX6TUt5R9U90NggRxyYfgRr61+pEjKsEIqqMnjra2MXJDR
waGujpHu3RReVR5sKtZ2nHwd9SL3v+4g/7/fQf67klQDc2b/319Bnlk5+2N+/R+oD/CrP7/oP28g
IUP2ocdume1I5dv/xH0wNxG6uAfyH7OYLleT33EfHrcWrG+uLFIpYeCof1xAvN9s81W+5yvmfFwg
IX+Dmwov4t+5qYqNjJChmUAyeOf/vKD8iZvKeTbMcfIZO7CGDOAWTdBqfIvC+HWg3ncIcs5onDCV
OWv2vv7aaSrXVhN/F44+dV3wFs3qYQq9t9Sx9hXu44qcWBt6TsGHShBgRdjx8o0EUZKt2UZHJK5W
d/pOk3Db5NEljyUptjb74U3jM/Di742PvdmlO2+1vo1ud8SyjbJuRMdxvuRrdmR96hVhF8nRLz7y
cBsn1mMYDzc1kuimad4WBx2izdXXcVJ3vMF/zLK90Ko8daRq2Kjom/4GUdWp5YNy88+t5Rzz1nlu
Xe+mLeSNnz+3HedMX+6dsHitYCJR/OHIKJwv/iBMxWfc6hY92gu6j+RlbMK3OJAvgZcdS2t8zad3
mkJHDj4cmRYspDzk073x5alq2eAgpDVm2bZ0KYUtlvNkV0guMfr3ivMzj5ydG0wHfFIDLYO9VNIJ
SKCgO/ou+abVcIpifkwgzscwvV57/0m4M3X1PLotS2hUS3Ig9fUxA+gALUUgq5lemrF+Jcm+D93H
tCnmvZ/NeFmTOMJuqa5knzwUmhppyKe3XtbkGpLo9xjkSFvW3lbUCWfw9NYa0hWeCvESXcC3H/Nt
0XOtGt1B7ho2GHRQH6OWQ4vrefvO4sM1Yo/kxlsdDA5dE7uH/3gsF2ePH2Md+aA8gz4LDu2Y4NMI
dN4gkYbYYouTFebfexAMx5CfkwjR4Gx83/s+kccDyd7d1TUIvbyadzSQo2Pf40P12UNTz0BAbXYF
IF3E3YGWGlQOhS/WiL2bVse5t6nqwRkj5LNzowzrvSETUi0Un8MivA3VDyua5M5LohryYnWYsux7
vUxsNPyYFzVTG0uurVD5x6yjy1pcF03yNgi1HmbE+ka9T76t30T3FA9Zee8hFYOEa70lv8yu+uE3
Zz+Jxb0bktisijcqstDpWWTYhjb9qyXpsY4bynXlcA3LGB5bCbsOEVZtrXZ9WHPY5aGPge/DsSe7
85rogWkN7LNYjHSGOJMl63GNG4Dc2SvcwKuunh7aqLVYyZjag1146mrNvqVB8S6K4E0n03xteUG5
c48DyPvXUhfWTtukF1ehvsulXm5jFb1hmcZbFHeIX+1VVA/MszQc372EUxqOC3i43nu0exBzWWp1
EDvSfp/STaeU6J8XJN5e8BtGiTxN1QSAP/V34GlAgrb+53XJvGM4BrtqmtVWJg1stdLmBedY69md
rE+y5DA9xUam7EhctgdWbeTem+RigCZQiemOtyseShuU7UHU66N2PtkeKyb1zBm08z91dkg2KV/r
o/DkSvf9sxB2d9+3ueCygBVqa/YPkineBUX6SfpDf2GmhNdNgFPpC92jPqMAti518bolZ7i43mWo
eTZM2lyfDAKaEzKt6477bmoTgXR4QAdqUNpbHhMvdWkpY8raJYqiP3UfoTtbuxjdljTBscvUuPdq
HpnIoiM0jLciQYXI8+E2b9xuK9Fft7QLAQCt1H9GfzF39Jt4XN47K0f8bHAymzX/DJNWAYHdZZZ3
aprqlZuLfVij5rPIJXyH6Vtb6HhPv8jej/ZXAE/PsudbN9Hj3u3S53GgOZgXh5ac2oWRBjCWL9IF
Wer2Ul3Gudwrm5ESBn9C0T6DNgEO1L2GNQEovfLPA91/hliuBoewqsejZJcXPts+pzme6rJw6Pbn
qyrKPgmoDDtwM5BcOsLHWbAXsjoUT3ltENYtjJ61ml4bhZaSx+ImmMgk2KnNYV5w90MYSKDUet05
dbqHtOb+0UNB2SoZ35Fx5DaYYx8toIKX+Ms0zO/sm3zp/PQ+7fvsmLTRtS689TAqbrdp+mPIrhu6
7/vckt2xdPOjXY8PQwLabsn98RAvNSpE/qzD9KpoJBDJLN2vmuGacW0OVdsKBj4giXp14Rx9nTzD
bdsNrMfSaDfmiYpXwsOC4FFiF/B61iPpgseS3ir8BYZIas4M11U2vfYe6xOWqIK9360xmwlvEIfD
XaUuq4F6pq28j1dCHPGUDtdRGt1PmXvdsGK0Bazo7IbZ+cBfeY5a3u567XCrL5wdeLxDN1sBOChe
sLJpCN8sCQ52ILoDCH8CO1xK8QmeI3xsXkd8yzjAO4+C3aDWrcr6+MkCBAImcFdLMMpWDf1EFTs/
hKCM2zpHXHXGIuSmHaq3DsKLy49EmDW7sWeZExJiW0ou7jOjKsgG7IHuM7ihMG5R28ylWfHekXKL
js112ms7mqG8Jtb0LkqL+VJx8w7NFfz0Gg5Tsx0WIAK5uaT3S33UUJngD3GBj6ylhg/Gnd5c7ono
3Uw+ofPId+ShneAcQrPHbzaywGjolJHnbgiTEXAM23k7jvY5cZdirzrxwzECA1lcBWaFJbD4xHWR
hBJShDCiBMQlNAhkCoFeMdTyjh+13Ec2UB6yZe52QN2IjcyRCk0OOrpMRgBJUEKWAJqPh9W1WZZJ
XNGUfp9YIApgI2xAhohtakSVzMgrjRFaqgo0S8Pb2t5y1TlDjRGoMj3qzEz5kju8kWwaI94AXSOB
/ewYUWcw8k5rhJ4laG+mIg/P0TicMiMGWa1j7WZa2pZVofYYychDO8omHZ/G8RIaUalFXYIG/xxZ
bJjw/39oA9ilhLIIy7riSa1Qe0mYaQO5bcDhspA10Ng1Upbg+WqxdqXQuKQRu+K5u9WAVA+E27oz
YeWUMDp9a0lveV/UabZvLYD5ZdDxjBDznRNx47aeFiOypVH/tTeym8+ratMDMvXnifNQ9G0wEl3c
ItZlqHYJ6l1hZDwj/e9mlD3XSHxgk/l9o/ol+hqo7nTwUQNpDM/bIKGv6/CUiIX97qMcdi4bQj5a
okBT9HSoeVIrZk2yguZyfenEXhoZsjOCZPziok4Ooj7PqJUi96MTGWdS3AiZQJYuZV1+LIP9lqB0
1kbybNE+O53c+UYM/ZnZNvLoik5qFujucxihhZFQrYwLOPGKkThxfyYbywSBkVwTtFcbDbY3Ymxu
ZNnUCLQc2EGJRHyAGfHWMTKuawTdtM0+6iDON50RewWqb2fk379vN/03vOpx2QpBHv7VTe/z+x9z
6+ae98dX/Oc1z/8NlqISAfcoODH85x9G019gHf3fFKYPm4cuzCruYOwA/m40eb8BhmX/E6CjwwVN
ib91z7OxrP51cdCxPS6f2EwyRFoLuIb+2WjScaxyOOb1tgJUk5YzsrjJV6vSvo37NeEw0lqHUNvP
euwvE13uHYnIS93HL9S8QfKK/ls5NJeUybVDRQVkE4H9mRVHO4j9kftC/R1FTLgQeLS7i3j23fq5
OLvEGxhyoMhbpEAArP7r4sWEJ6tSnGy//9rC4TmW9nJwUoiTY9lSBGnJLA448NyB5B3rYYelscHe
5OHnvq1fOf9MpDVqAW8pBMTcpS8LjJvcI9w4Dw6LNr77CB7wy7pwJAM4n2/jGfBuSI0ZeCC88ZbY
Lbaxjh/DqOBN1w4+4B0NR/JVIWmsoT+wZDAwUgcyuePYolC3DzIQxuBXwTHjaqiWK8IFEJFmDZh2
qNQe7JyAWEO8AHADKX8iG72rvsyjSzJ8Fi/tKuKrzmXsJJ/bk0N+1eouEzmgJtrqjmx4UM+0vSJv
+6MJhqfBLQBjg2DaFctRjOlHMA/6Iteu2VtDTE4jmB6xQsRJymjvInHzYZaDha6sdR8UCVfa+FCt
xETKSt7FJYNHrWKrUHH72nvh+CQgFSQcw9XSy5tJRmSRyvlz0EqCl//orSwcT0jVuiPGezH5EHz4
OE3z9qE2vWzRS9aLMoRlJOKc0xKlJnHI3SjdR5xg8wUWbdplpzbg95i6dPhZVrxJo86ijk2iq80D
DvJt+4PAzGYAS/xQCZ9cKOusW0iBpy5DJpflyISAH077cIqPbe09NGvrbqM4eS4LvjNmnUb9rLPw
C5QRvpUkv8uL+Fx1In3yO7EFS8l5IGlowtgQvWJJ7koqXI5+glgGZHK7NmWxC0M+5DyNY7c6ZXhG
EQkIdXSUBMJYb+k0wHjn5rqbRPJYxEF+kGF9o8MgohSjv4NYhyhSJ9fdmLMQBnYOzFm1A84ClzMf
CuJDEZ+uNgH4kEtelwK6nHz9rahsgupCXoLGuUhi8cdZzzUnlCrkPDrnB7vkEh5Uc3NbWGLYa6lh
FRf4JB3F9lhHJffXQVIxmB4ig38bqFod48V6056/LRPKg3acax4t+c2n74Ka714x9RdepcAuOpf4
Ub4iE5CIkZeOvn2WMQg6dsepz585/c4MZbhXkV88tul4CqR3VccgUfL6m5fDNzFDGxiTlv2tF2Ow
yXgujZXD/k3yo9HBjQ0BdbcWhBWHoInJyIff7fV1aMidMtCW7CujivgIX6dgINcZMkPiLPtQLdU+
jzn2GvbBcmuXBLJFMH6xOx3sfMnRFiPJKif9eUbNtuznKjHUCU9eBQVtK0Kqbyt0541Q8nmo+GjN
A6vdVE57cIrr0jHrHivnQRsnRJJMpor1Fs7qpPLqXna0B0Z+/7q1EmLQh8UmeN4KC/M4P3qhSUGX
3hXkZTo6GP27RHHf0v1CZZOzyEZUiaKfUFEiYEds6AGpuYQkyWO+RJb31vvYsWXHlMMa53dOystC
yIEGRAvIxJ6el7E8xZX1VpKJ30iLY21BHLGnjEhGkrFBP2ZzK3evS/pcbX6v3OHSFuJlWOW0jbmi
uRbnR6umb5Bq8Axksb7ZXoL4cuvVY8i98FcQ/VcQ/VcQ/VcQ/f+1IPqv68lP7vxPU+kv7ydPdVnH
y7/S6n//qj/CcBLEKVK7ix0F45nrxh/o+SAQbPgp7gc/F87/7EWFnhCSe40KPIdz7j/vKO5vbBMo
TKrA48bK/+Hv3FFQXf79jqICrDPBbYdZZD9QGGJ/vqPM1SgLi04L2WYl98GafQ34tJ5rSMlNEdww
OxKBBvd360/DGuc677gqtPYIKrT9YUe12mSuc544wW2SuP4RN+l1a4xwbyKVHTCaPtOWh1v7tcUz
R+r8FheY6H3NVMyY2qcJf703Rrv2H6iQlzcjDryLE98YSz5eMOfdJX5gLgVxCds+Tyi9hMbKZ3OD
yznuPs22b6ux++mW+o+piQAsZAHyJIdykGY3APBeSZijihEb8EyAYDJRAkWkwEQLgC7YJmpQOtZ0
zIMloIQrALxN872hl4qYLAt0vV1uQguByhsMfNDG5BnaaYk3s4k4rCbqgAqCdSa8s+WuxTE3kQiV
5l/jFSohWQkAtMvZXh9SE6IIshj6IEpN4Qy3vZgP7coxDPouq6tkMDyyGIHlOseueojJaNCsAXzV
j6dONPfYlBtMB5+qvDufahIe2kQ9ejIfyoQ/bBMDGU0gJCQZskgSIlm9nhhnZcZFONDRHB+g8ygB
6OXxl56MiVWiPRUo+4m5WwgTRFlJpEwmmrKYkIq3wDyfiqe4wmtIyLGwt0DCg2TL6JJHSkp7P5B5
iTLvS2JCMCtpGOW7xYnI0cQASwhNUGlqIMF5MSEaYjAVCMEo5HRL4t67X0zghslq9o7mIzA1m4uf
W9FNjzl8avXj5zV1EnhpK3mmczjaz7aJ9eQm4JMYVdWS5acQ8r4wIaCCNJCPkcEd+tFzC8CHdYcA
irVqBRypKUd0G3qfz0wWWeC0aAOxdcxIIFJqj6YKthEeLyJrSGacriKbH8ivLr/X3Ur1sg7tm9LA
z1H1XCPZjmi3qRTXAb0eWF7UHRS1Wq78zx7fWTfnOA9GAk6NGBwp3BPP74D6DxkUBcUmDgiO3Uwv
fbCBpKvafy5b70PZwkHZ5Ug9ed61hQadGDE6MbJ0hj5tG6G6Vheo9OGund8CI2THEknb7VnDpODw
2hi5OzPCN2NETI4ZLTwRR6aZKEYZmdxtAaJZczdsZZ5ToWJb3pkpdKwdHu3IuEpm4Z9qhZtlRPjJ
yPElunyHPq/Q6eOx2XkqmQ6ybaO93cwPUVwysRB1x9bI/FFHDyP/MaH+W35sH/okhtwGF77HIfBx
CuLEflc4B2rkh/WNmQCVRS3p3WBMhlbPCfUzNiKNATEYK6I1poSd+cWxY3xml7vyppiwQiqxvLZT
WGwzY2vkTzYeB92XACz3RwL9b0vVFAQDfkgwX3l0lTYpCzPbLvE/e15YXpZtb4yUieZuXLLaTrDs
Jl/a4TBE68JNzSFVx64vBli172oRsU6By2bnHYO/LMDH1gub6PMuW0AX9R7r8V7+OjBcso3jrr3T
QfXi18tH0q7ypuc5Ow16ucqj6gZMCm01zFIVzw++E00nzKFhx2IykVhffB1m+3OxyPCTO7673UqZ
z7pXjq93oy8W3qIClhlEe88G1gRe34KgbNu7hGfNTY3/dD8tYpcFZXFRVQ7hflSHtJDALeLHwKqG
87JCnGtdfU6UvqqagNky5bEHsDZPnau9g0/BzU4bJtHZQ17VDXaHGVsnHOA5M3X8Zd/XQ4/R6FBF
zTA9W6tgbJ2hHmoAFP2KsujRglk+J3h5RT7g+8LT7m6aaKf3FKUt9jwOtnUYMnyLjHeeI/tE6ZZF
oQluS8pKplUvEHiQrWb47QWW21ytFNFlc1YANg9ED53DtGheFnDzeR2WK5vMmfKupyheLlaFXtMF
C2+W7XfLEo9uGvanumD2xHcyduNqdkSdtGQzlE2JnU/LflMo7ARt2e9pGnx1sjzfZTVMdmg7W4iA
HaZbRfs4HHfdykOa9jR3ZrqfhE5JDUdSnsh1vI9lnh9j27l3S/+RzXCQehmiSjGLQ0OIgAempSLd
s2gWj4gSOmwJVyoWy1P31aY+faTDNl6X/p3TOuISeut4PTXxU+x3V72ggBkAMLgqFeMKEnZQZzH2
JmXwKmNaIL4y1PIUqgzbA49+HPIhmbkMRflm9Ky+m215pyNBecVURexApHuXaC47vjAbNC8Z277P
ZXaYgop9NFXedHn/GMwps5pBeswiWlaDoJ3LnDR/fWK9FYNzPTtszpkNEIQNZrDnOt6KkDXSjIzu
NqnsJzezo1ManEiznKvxSzDY8GPm6q6JO3E/WVviodauLWHLll7waQmcj5wmEmIiVc0o1qbYeObp
DnInBafZlQiKk8mZVorN8JzPip7hXGs4sLpJzsAr3oYuA4MuL1EfvsJSR7fx+XHT2LqK7JQohvuJ
Ffll37FjwHdJ1i9NXmKb0T9PDwej8Vi0D3dOHC07xK6BPjoTj7jPP361736173617/7vte9+3U9/
v5+SWPwr/+xpff9aF986i3/oy//4H9BSPvRH/F8urD//mH9cWKX8jbP7z37Uv22lSUEM0nh2Nv/W
9rDI/nlhDX5T3B9x4FzHdwlK/ik86f/mhoJalx3y+YMb9TdH5xl/+1dTzZXm7wldCmTmm+Fv+vOF
tVUChswwgVn7RYP/RYPvftHgf9Hgf9Hgf9HgvV80+P+GNPgV3XenY8u9TrKiOWnffoVGVrNFxpSH
hiM7F1snsZilIDBQ2O184Oq3Ms+0yURr7SwZvSqNGlrOwV4V0edeiPsg61+CdNSbuM9v0iTcC4Yr
8sAHpxdkTNRX1V0YDt9IhGyqwmbsq2HkPnFc0vc9uc+CSYfe6R+T2CT42OqKwO1kZupjmBPYvPZV
GDI1gJqljmFGyj/ywe9pViDgQ1qQrd6F5aTXmlRcRJi1Yj34rlZgpKzA7KiSOiAZsm/6sDg3iR8w
Ll4htlX2ebahz8FZgu/UxluWmZ+bCP0Ky4F5B/B/fQ6ArKYNGVKss1uWHWMH0ZI1qZjidXBUGcCk
BeUSnCnpXStnbDOnwseGa+DRRC2B1BXl10jr9IQZPm/ngYvvAJOBQscURwQNFudGrM0FK+Ax0OXn
qrO/k8M5AwOIb9V0JgoFGE1H6763fTZ3rAQTIYHIkRMDjHwCyaXUwFsYwt3kCZQzZzq7muUQNOwt
M6DjdrHc9DKGl4gk+7YsYPfWdoXSFMMEXZjocV073g3jehWk/HwsyORnp/fYg9g79njJKxAwCbGG
IhyhEqfjMU8Z/SNX8Vzq+hSXDGnlwbrvmL2D2OW/R0rDnWKXdbUISfQWwrrTNZ+lpnq+uv2jkON7
PbF2vrZfl1A81YbQEyqnYvDQRE4y5tTcH7M1dGfhiYpVF/0lzEbmOPQ4bdnbuE0qt+YBLw8kToZL
mowndTVmgI9zjJUtsMvHkcQVi3r9fphFvO2yDjU97L8m7Bte6q58a+kS23NypQrnfoTjueE3Qgw9
uQgov0fWaR4yVT8M/tBsdFrfZa3zo2JNlecxM76MAL9pJvnAJIuXrhyPgiqAG7bIekNybeCTGyFW
2hOCGbnIPxasoW/CjN7o6J6jeIaZm0cH8h7Ns9tCHKPrYTBTQ3BrL+FJhzfgUfWOHxT6MW7FrHis
BENC+0K4p2ZOnlxf5idJuNhLHsZ6wluoS2A+dJfWehw34eqs16FDQBluJQUPtjhqwaRa7cn0McNY
oMYPlzGJEjBEHoH4Tot91lreLmUmPT7WKyaPatW0TUfvanJy1r3DQfN6VOs+1zQt1JgwM97MR59A
9G6eUITWpqfjWTym/iSPjNSzq8OV5iEdPJsgHGksRw0MGWGLeBn1m7EGOOn083jnNstNUzfX6ZIj
3Um1qwJr3RFiMjH+T4MDpNqnOV8NUm1kmz2GRE83U+UV21vGlmtMgQiWYdYfWEgdrzXDQfS6VXEc
R3VytExZUPJ9Uz/mdUoG76IZUrxENRufcaGBDjVh+8Syy61Ix6cwGffh2loYAZa9pbIQ7aK1hDhD
wUeB5EKMRKOVzBXZffhUtL5JM/Ekr2MGtIKxI7+b1BcvR9aK2Wk99/Wqd0GEju7PQLThHNKtCD0m
6qNA4D3RD2tRuSGGAWYrYJjm0Tod3ekYPEzxfF90yZ50Vo2rxhQeE3vswZKUc/2sOHe2zcC7t34e
bWb3iNredR6dkNatr8OsKg5QlcgqphC0GdeJVH5OPBRR4aqYfdOMPZjiARTwp1D0736jozMLjqSI
lozF+EX7V8GCJYUg3uz8CVE7Xba8DnDKhjjdVymI6Sryn62FHslsJfVJxMEzcC8ASfJBOgSmNJnw
XE/WJreGV5o3L9RG2mPZoWRX+Cwpm574Vzzac5Mck1V/DtIXHkW9L1KervR8zm1Pj0tAIN2ntZft
+z5pGeH+vGgI2BDLX0QdM0Y4lOURdxGuUS1+gGB+chcWvcMAVyXtX6Cv/eX22S9J5J+SyF/uxX95
L/5rd9QP+Zp/hor5wHJDZQdMsjtG5fjDsHcw0KHUIIA42BV/otf4v5F2J6SICiJD0r78cf8MFcvA
N4IJAQDfE778O4Y99Jx/1z8UgWLHA7zhkgygxvqv+ofdxBBKRoe160UuJOX9T0OQHdMpPtfO2O7L
ZZb7EMG7lxeQBQxHN/Ubxx+wl8NBG4VcOmSM51hcqVpJ2l3o6B6CehdZYqOYAGW3C2oY4ADenGbw
es5HhRyvjS7vGIWeCmJrFPsK6T40Gn49fumQ9NP8qoCJdio6+TQCvtq6PqTsyvgA2jgC2ngDfY3T
VLjXck6+DAmf+OXs+3QPjKNgvAUfk0FjNnRTfRNXtDY6Lz8E1n1uXIkkIqE3Soonq29cSH7c1rgY
E3ZGud6lCTzZHHFray15cRpc7zGsez5DjBviGF8kyq3XwGK7l83s+7Ji0M3WqbzC1212CcbKjMES
GadFGc+l8u8q48FgSiXHFFsmMP7MXGd6nzYrbklC/y8fEz7xaHfOIVt7YM4AMKhqrzB9eJ+6X0ud
80PN7w7rWKeJbbhhWW/cJuCLxtckgY09g6/dyCjZkR8oCSxs8S/0LQmHYNPH8bHMnefAwG3jxEu2
fOp86TFx+kE3uzUBAp5XV64Or8NKfYyrFeHzzl8mmT2tHZVLS4Qf/ZC9ZCX9G8oYnJhpYQKJYRnC
BCL4CdpF0Dsd2wHEl6QnXGTe3dDk5L27rDgO0iFX0Vp0dqqEJXNDYV0Gera6JWfaOB6/CxLLGd2L
owNZf8kWsPcBGPRZQh708/OcBMwmNN1hAFhLPLzm7GSlpC7IiDIJV2mIwW1LXhW2wgGequCjIAkP
0qE/NmW0AHkztXL9kfTeNiom+zqNm7cSPvkm6IIz3VQ2p93wFEUL9aBVfsjitiworLjFjTWBrksV
f/ak4pdCjy+A9ADAJv5OL2F13UXzmaP3kVld+LEpJepSQbX0yuq7PXcQGAkAzJIKo7N0JS5itYls
H5ZdMt2LqYvf5+F+gdCO/41FtRQJY20mf52Hkt8ntR2TzE6IaNsxBxZpkhVxntH+pb5r8txAAaEa
T7wGiXp7JvOtnFCdrGRhJYQzRYcVvfGJiI8mK15PmbwJQe/PffORuv1TDaYbZDGWtQVO9hA1NkOS
RLm70trbkXXwMT09sYJmh8QoASRG+/Vnep0YezySZy9V2bAmWJBxJ+xeLkc5tylxcFLw7O4+casx
0fh0yWZe+PZGDxS/pw2U4e7CXtfYQG/3yvt07eOrolhfQlt4HDjVl4UcfmAC+VDdzPQcIf2qSdQ+
agv20mqzJ9Fe5ST6Y4tof+QwTaccyL12N11VK0fShM4CLERKAdLUAyZrGo6V737QUAR9AxjqsW30
AJ7ei7eNEzSbySxsJqBnttVgqKWT/iJArD4WttwCpC1JEPDTJPFLYuoL7MJDOCoJYTRh8TrRcWid
Ed+Y1oOi/SBTfpFdDajjJyRGK8YLh2E+eJaVHoNKf526yD55SwAnvNNfhSlZWPw6PVO7COhfSPbA
b5tO7URKxKYxJY3QfaFdxuY3GWjQ92vCebvNmFCIvOpCXPrblCT2oU6jz+y/XEZTBYE2fgm0/bzo
zDrEIzMpSi+3oM1YjRGV5vjoXCv/F1D2F1DW/z8BlK2xtWPjb0/G6dZdRnFbphGFk+nBMX64tQ77
AYM8xSjXxjH/dSL92VhTLpm6v/Lojst//E9t3dRdXVmoLbqu/mzP0UL7xx/wx+k0dEKqyURABXBp
8efTqQJe4mKNBaGEoogx+DvaJPjNFiFRUqGUy+AQ59bfD6c06ELXhbdoO4xL8G//zuHUIRv7r96c
DPnrpaT4G1C5Dsy//xPYZFRBM/vjpGGa8PlTN1u3BtEeWvAEogOrHNR6mLBwd01J+FNEe4ft02qm
ja+XXTQ+BMgI7mTe2GF58nGf1+owruXBncoDY1RXyovYUXFOJNn+F3tnsuQ6dq7XV3F4bCiwgY1u
4AlJsE0ymX0zQZxsDrqNvsfbeOjnuC/mhVJd3SPJsqMmjvCNGilCUp06ySSJvf//+9Zau9zyM+56
Cl5rEex/+QVcC2RHRf5f8i678i3eNv/9v7r6P/0kJGwdXktSLB7/KZZq3y8/CdVbw4r0ql7gvlyh
M/Ox1Y516dXPhVppbW9yWxyov7bTexrx3OtpzvTenpvDqZw5/znS1xs1cAwq73OivPtkpmYX0sjz
26WQM8+vkLu/2qWooy3iWb3FfuCNNojT6Cc1mo3Gox5+LzAs/ZNWPZCxBKuBuB169ZkTYWxy61DS
EjIscNqmddArZng4CB4xLjQ7s9rraF0tdzZgAmA9S02oIlWg35U4Pw8TITctwMVjGPKzWUJqXal3
kDMcsoAUYtIFVeJy954n4plFivjT42QmanwHOZyF3FjcGxLjU+RWx7ItHhPDlOvRMuo1FgULcW+P
2D6NpnWB7ThIzXE7M3hdtYSAfKsRHxoUhCTEeZLmu2okmxmBaonTIfMjgxMqp+4gKPama+07/gbI
g7gSZIeh7n5Ypm+p/qEc9F1XcQXK3fFrtp2r02M8zXLGtmVOAdALwzM/00OGDHrb8WgeZ5u2Ts0w
Z3TqYmfODg9n3WjRceOagjCswOWvuVqdcrsaTpE01Aq77041kGxn2uMrxcxqxQH3IAxtHZXwIiL7
2CTJtuqtb8vpHjhD4glqEz+ZCsLLkNwNHBzrOOFQEgbxW8uxSiC5IkTqkaccXmGNfIJf3ARg3TdO
y9l5sE6dzlC5sL/FRC0bGQ/trOBcFAkt/zY8efl4aMIJcn11Z2mC8Cvo8qEHLSA86uSG6V5559K4
724AWz40eokGW53TILoF50O10TyNSNtGg5evJ9joVNm0N5MCMh/gw153XqdxuJCvfBpaGztIg823
mmMfYrKzs3CfM6VSa5Lu910axJsyKo92Nk5bY0ifGpGIYzdWP6VQd4PDeLuaPktnEMfGkXtrbstt
Uk0t4EzUYQ0DQ+dl1sizlbQCrVrft5qeb8vkHcfIZqhxKwDkSVR+xcZnXzq93+ut2MVE90xSoXPV
aKtMc6etNoaJr6uiAA/ItEbE+Ruja+igaDQHbbxWxWD44CIRn3TrwlD3duUiHwh4z6TWM3ObbJXK
hqx7/Up0ulqBT4m3xvyeDVC8e2PFbTa9purglPs2hINOtlYDWHELofDVLgmlD3b4gmYEw0wkDuXA
bULvOzqooSRsXXTXNhZEVoE2bgxibUeDhrhuvgkpDmq0i73t1A8iquzNn34p4/+ZX6o04Im0pT9S
RFxJYVzaxnhPpuCWE/hDlX+2fXpTGcnzn8Kp/7+EUxlDK6321hG8kqJJznEHMWt8RkEFMmeJ4Ovh
igoANJIcSHqNCiv3bRkDjWE+5mmbSQi/lvgmSm6TE5jdbdW8Olm1HyiSLg9lMCP7HktWEBfIlZLV
0PS72J1AOAk/MnmW2LQSso7KN7L0Ljwt92n6L34cf+W5swsGiSWMx6f25oQ3wdhsVHWK20dZJuuB
fn8z53QzmKsk0H1qlDapsYXk4ffzlzb+7HGFkp9d98Eulkfqz0zUKuiZjNwlnpRgD/v3aFMNjyDg
6BNMy2y/HKNSpB+9zaOxQLPWTudsDu/hwkEheYaJ7Kc2yytsRKxvrO7e7H4uCJAs9/ueanXlvXYF
crUJCg1UuSbz+bKmN5/vRNeuY+z2y99qOerR1lhBJQVs0G74hq7gwqNBF7lzbEhnE+h6r5W+rzSu
t79IvjoGL/EE818fd1JWBwPrnEHpOtsiubuVYcBogU0Xwwri/KeuDA4Zr6NEYhTp4W6Ek9QPHowF
bdtg60qan1Qg1uFssunCrQTTTO9hUPMczk26PXbGKOam4lWeHclX9LzJw3Qz9GCGMYwoyUDOLf0m
sTfeHNxhrFhbjOnHSucwVaydsNs79nAUezyr29TAoR7mm6QPHk2X+nI32Ov+T0vZn5ay/6ulzFoa
4sZlXvriEcXxaGmQB0uXHPMB51QhcRXSM59G88WkeF6m7NjEferYN/nSS88kS8+GqjpwJigadNe7
kYlWaEbvk53vG2d6rM3ktezN+ThbubmSeZ3eBpR9rIBjrkc93qMmD0KDvjx9/cj2hlVKlV5fOvVt
F6Pk6eTotxUUgLmwxYaTCqBK6vjW0svvU+hg9PTHpbHP5LtaGvwdVf6gYXNQJOV1DKz9WLwHkrm2
5rDLtTKqFQsPoHZP9VRu00W/1S7EAEuTjz3/zlUETMBZqAIteIE/PmA4x59wD4uf7X8yaYMELsOe
6F8TU7ffyb/9z/of5gp//Yf+VlOFiMNui3aPrS+TgL9tvRgeLOswT5eSNZn791svizIqd37+d+H8
w9bLdvmH2Ht5Bmocaq9/AJlqGUuq96/39IX7g6xBOlwpXDqxthQSo/Tf38fTUXJV8+aWUEji7ZUd
PTtDoR8xqQw+t9Vi52QG908+UxpQ/p0pvGc7r6kkLfDDQeFlSYN9t2AR50WBs4ASE4iJFhtpiCK8
2fWWJIE3uPeIqKDpLZeTNKK4kjnLRWLpRsFjbBcwY1hE71k4TxetcTAJcdcyNLJGmeGqV3WovSjf
aLo1QpQM3hLIj3ryKRYQZDbjWazcmTkClEg3Tw4p42e8PffxvAvzpY2p9yuo7etwwUy683w0Y/Ay
rbwR2uQc0pEAjFLvClBlHGfhDtM4HUMX5VdTWLfRcnMJRIsMUHqJD3XsHCh0a1rlxRiEJDg1Zhmk
R+ArBk4BS7VZJLGax421VA9Kl34W1O4BEesbMfB3zbU+mnKA5d0iPpi+ZzOaN5lIeMLm4KpjAf5f
nFSiG/6UaPnJBNoNljR/rZK24gSjoBnhNqNaOa3zdm3V+PQSoJIeChdMzv1RCKxNae+e7YBeoUhY
xkVdcV/W6Unr5nEvMngeiC7ZAcmBZVFlosDuxQHI/RU9+HNlj5jLgRmmIy0hvtOaKRZkUrTXNnAM
FovsM4WJJlxY4DulV/Zr6VJ40/PGj5XH8KYQ3OsX+8zCYTOtpjnMZbR0SM/t6O3UJGzolLlcRbVr
XRFEnKwyDDjneW9y7IM98P8GYxRHPixy1drj3p+ZUfokwKUncbZ3PKUftDL3TXuBzTqIDO1BHSlr
PhAqAkM7aHtZ5VzrNavehp66KQrAbJ5jnCqtdB5qHI/UO51j2AYXS4H7dCT6jJ6GmsEbwk9CE3qT
Cw6+wSKVVho4+LY6zIXbHsRIPZebOGIDt5brYervAmm+u0t0QqqoPJgdej4vnO7gPzrwo3ira3bC
Ls1l6TQVxlcfRXel4C3nKnnPLAm/BDmqKAgCrNMzkMVRHrs245Fg6a6vVcHFUTmGYlBXxPSQKrnW
XRdwt8pMtR6H9H629Z9xvVAp9fwzQPRXKCfcSrv3E6+/S2OiJyp0fs4Mo4KUwzBo9cBvh9Qv0TCD
lKs2fe/dJnRFj5PJH1Max0HN5q4nUoPYOeG+beO+wMLqV5LkGT/IiyH1o7Nz+qY5JpY8abrbbhkA
QC3sGkbbC1vUmW+nwn6cvA5rHvmMw5jUt+Yyu5CDa/qZxSZ7gsI4VNjIWrAwptM2fm1VLAJNkw3c
nW12AefNlOxNs9ZCrpJaYbzzjQYfqEv37izNo6VPF4VKMxXadfnb73l76mscyvy+tZ4gjTlQB0cV
0tTeUZn4LNs43OflpcVXD2IYmBUxGZSn7SqOKuMQj953qCXXyZXfk8WcaLQornsFiT07M79bvUXE
4iqkHCOcacNrPH593Fka+W6EIAXhGoBm6ZpLb6tpjW6A6FmgMMjhsW0psCJ+IwunJGA/6T1OWP82
lYTUJ8QbbrJpV7QjV4DqbPSoOOoFi8oUky4zaTEv42MeWx17VWZgEjp04SEj4BxS9JCYDSe75JxH
HMUHgpmc3yLiG7OmYdeMN9qF67M2czWj8R7hWJfx+2hV+qnvK7alSl1m4E9bvgqvqs6/olqwryuO
0CivKZPRdVjW5iWp9G5nNKPjy3w+kwrD6DLGFvtm8dOztGnTWvq49jzexZbEDF3U/e0c4KwjbUSN
RuzQiA+bcVp8zjX5AhGk+l615odq5ps0Y9AptPphrr9p5cJ6au2DUwS8DPSUV5le+mCoit1QZJ/R
PI0UBs3qUgrrXEZ47PCzVM9FL9/U8BD2drI1F32Xbc7r2lQHUpVnb1nChqFHKIk3/lDkV8BS/Fp5
cPF9CWah7OxNAV2ZFIOL4m/kjZu0nXqIZvUYgsvDndUBL6ZR3POdhaX+3C9d44bScbi0j/uh/9YG
9TKUUXVrLLyqnKpyQ2WZejqBERr4m2F8sZa419JuZuVIrqLkvhX3XJaZ+tGCpg5tsKBmHEpDGvH9
uTQNwL1ttZXWa7iwal2gtXEk96E2PtfUXz1DkxAS4dvyW3sRNUqKoT6RH5lzlJFWasWPcRztUJ2j
MUvkY6d/4GPR/XKh6OrDp75QdSfwugiR2ZUC3NUw1VuRb5DtWHlu9kwIbvj9zdhNP8xuPCetfrSY
664SxZeEWMi+jfCadT103QW5rq/A/3pggK2FB6wnE7uICGcv7M5SNdrGlOX3vFCENdzPBOW4XEOX
vm9/Yw0DHXYV3/4S2zrk7uxQLmTifmEUZ5a7WITcU/4bv3jRAoF04P+/0I1RldaoKVryKBpfg3qb
PukBuVZ4Bn618JGbhZSMRqu5TuOzvjCUcbIVO1eLmnVTPOcLZznNMZ9W5pMOgLlcSMxxCsQK9Bu6
QzDN1gCvWS3kZn4jJiBnFv7Onyu7v8kEHO//uLPbf/fff0emxGlGymv5h35v0el/AXUrhMth2rI5
ufK//J4i8/6CSoCjsa17pvNLhMz9C6dotk22TbTL4cz965ZuoVsKBKy6kLYEWfkHDtPYf/7xMM0T
WbgO1Jnf/sP6h8N0HukoSVP4jlnNpmWyP4Dw6/uoGRc0QO83dlytBkk8yRkfRq1GvBvYN1WgsoOR
HLC9bl013qaj172YtXWjZJOslK13+8hANDj2PI1SHXp07siPKA1v5iq+ndEBb1QUf/fkj3at0fCQ
94pL12fDcR5KHzjJmmwRbPBuTlf1bH0adfUwD/VjU6gr3y0gZIoPFenPUUkYvAaMrcU3ai7Do5cK
bsgFzl5Ei8je+WL0ihowZise3Sx8JOB51AzJd8Cc3zxSu9/ZvTgm+XiKB2icbv9jksVBVMdoMO54
KD0QlEmt4lnnnMUR/45lxVefexdXq0+eiJ71+CUS8V0kiJzU7U9hBDvmxE8T2bAQmIhrFh9jxEoh
ssUnKP8nq+yGVYBU25VLWX5+kzK66G3yIedDHUEkKXL9K2mKl6KarkTkxtx+5V3AfE+/pFrmD0NX
0QBoqpNU4ZOAmXeAWH0K8uKGf9+DW7WvHM3fEkVsn0i7cG5VIXdmaN6Tj/lBounggOEnLqddwpmk
HkAVZ9Dfpmg91jWxdg24b5E/NOWXUUaPrZqQjHniro70dzuy67XR1txuoj5bl3ozr3M53YbhrHOC
6QkVTu5tmudfZWTcChMkXxMMixeKgBhmJaAgkqlra8W+6AmEWb2Hw5XU4lhH2zYQ45pY9SFrGSzo
FlBvoloMYmuvXPNFGgRsXwoOVzT1OQ7WZfplAezYuG4JJ9PGWBwsygu0pmu9n5r1b1z4sMTKMLzl
TB22QnT101DHb0PVHapwcvZT0+6hU5t7NmPLFPiF19h7SN1oa0Z1viqbHFlBEsOvzD+5wgVUDdrQ
n91d4w5kfHLyhIR8x0a7zVtAFDGnpA0e5Hs9YqUrx+JqO8Uz8mbWkDaxdK50ed3sejjP6xZ8j9+H
7pqwYLtPcu5zhliV+NDvayNrnqzMXifdtavKU1Ets1uyjtMMUsXChVL1ZPRyvcYs1Gp7z4Zmz2WY
e+k4X+wR1a5QBxWjzTCDqNlOdn2OQgy1lk5m31rurBa0z5XdDvyWRcU+sj/rGbbnxEnmQz5iDxs5
cS5nyXaq+62FW7U1ghsjAAcN+OkUYWtf19FMtrnJST8KUoDURPzanLnxpsUumXmBRKF9OxGNl6nj
I+p2FkNZnT5Br1sLOIP1dDQ2H2Y1crzMfXZlB85ox6JzPwZHdQew3JfSBZatYvaUuYVagys0O1xz
xYo035Uc3dZ96Xe8sGunAx0iBn/Qk8feib2tzdW1Ceo9Uy6LeSz3DkMDm1sldBTi4ppEMXJnO+Ev
l/TvPJRrPzRfRD9NtxHr7TU5gQ+jS7dhGbW+Tbx2o/2YqzRZG7F9U0h+Xl5Zf5JZ7xsY5rlo28He
srtPlda+Y3F7wrSScNyV9zZUeGYlO0Q0E1Zxw/BT42fSTi9tUT6WAp1q5M/z4jLFBObo6UQ6kqpG
lBrutqX+E89DsLMM9eKU8ylLUVBP+v1QWIwERutm7BmgRT1ZQgmzsy+TlzqPPvuwUnyTJyyPJ27D
UHrdlc6m0YozlqflFf/U1Zi+2LeHDCrESzLgxc4YDMQcLIhjVOjIM4OFCAO9uzLDROWa1Vc3pv1J
9jDCp8Js9oO7S4NsvPkJWaTeLAo5dwIrOhapTgsh4TYom/WgS34X0PZN1BJbobL3wjL2rhY/MmpE
gDjDKZ0hjDYxHK+kUs9RU77xwDFAuncP4/L80J1dbA7jporqZOPGM69ikfJRCgeH/H24KWJGLFPL
uZVKyJvZ3bRzIraWxWmUvEe0L81mg9vjVBewTyTlq7jEvK21b1kPS4q9y9BFt61JasOT045nYL22
DZC4ocHZ1G2r0JeJZGWSbKzR7NdKRNNGph6s+9+shBJfQtpNAKfiBke4FWxHj7e2pEbQzLzJc1dk
q7aBdy5D1jmVTcaWeONeei1aBFFzGTdPlY0foJsM2DO5ca8Z+FPsOttHkbht4uRxIkN4KLScWZAb
uFu3dd+D5XgH95afJgJ1Il+zor2NPdKxbIvQNBc9ZYQx3CeBq93GcXWZ02yHMNMegnGbWBU7DYkH
0VaBx0cj+3Lt7py2t7pNJNlM1SbXVLUuu/nLSqPkdpVFvMUaWdzKYrjXtdDc2UHOxiXsz2XMUdKI
uI6GkZcwXUsfcLC9gicrqNBlrOzt4JiXHbMFLeGjkvS3CkXN2hhbvB+6XCE54heJ8YUgQrpSOQCg
UfJzfEDR668IM88DKGq/1xe0WadjNAJAp8rGIF87bXvUzFycWjyA4tZ1gInptf4DJaWLgVIheOZ6
lJu8k3EfdMifs0vQKeNgs97lgsBBQpfRkcKT/gDtKGEfSPSCJdJzCfLenLOGEzN7fmBwx3E5NXjN
QlML3ffMqqubcBZ7vmquubQO2gBpS3Lsl9oBi8BCcarWwjDRu9AA2WWremjnWyGDl4nD01pk8ttz
AeAqJX9acSd2bSDfq3q5RoYnXMs/mnK6thCGkKCCy58D3nLAlFo8fPGemwh+zLBu+WBRp8ktCPRx
jAKaZ4OvFY3YjoE9noOhfeq4NyuUfvvczu8S6R74saOLLFxWWDCZgEETfB8s7Qm8T7idGf/wnmBK
ahUN9SBe4EnxSjhYR7v5h81gwiZvvw+D9Jo1hkUYpCGs7bj2Otf63i+HxNy18/TTJIGByVod+r4A
q+UOlH6K6csp7vvUYoLU3+PlCbZGWX/EKdGNKsaZ6gabXLcytJG8eTK74qvCPgbds50a+kXVwyZ0
IJ5lobcthrHdlD190MilLmlrPS1DEkqcpB5dg7hV3dNdHFdNVnXYsg7AmNwbxtYl3GNlrYKyZj+p
wAoXIr/GxG77sH+tDAZJdube/PFdw39CYP/vlxwaJ/9603D9btpf9wz/8c/87WIkAGJCvXQMMoyE
Ff92MXL/stRtuEhJR3jklLgy/RJgdJb+jERBJf+xXuMR1WMvYbK5+G0H8QfuRp78p0WDJQyaPFy/
uIiZhskF7dfgn8G5qC7LcFxTsLC2PNj3ueARIqps2ADHBJQ4nEvPvHOXwZHU6v5ilNOz1HpYW3Wv
Hlgm7Ky4eZl5+9uVR5Sucm5YPDCELOqH1OM0k3PenIkpAGmzngCHzQctCu19z3YCplvpB6yyOeCi
DwWrryizAHKkTLcqxyUS6Rl3g+HtJxcvED1EWh2E51jFYF3NPZQe0jwNqVPuhMUeozAlDk2bR9oM
vBxFUH/VzCBmMuxpVzb1xSFOp7030pPwsgAw5qA9q7yVu9r2dvhKNpBY/CSKToGu8ZyICHA1Jofx
FApaRVLBn3qGZNPipBpbb1v/RjgPgIO2sZv6CVjNXVH2r2oaS7KSI/CxTGWrgiPUll7LivhXhDh4
wnG0zRb/mTRVtuuDqt/mw/MolLplCBtdZ9U/ajVMNo8QaR0l+c3IQJrRSEMEDxl8Um5kT1d20Xk0
nvamJ6heDNiKbuWdZ2wefSXtWxvsOcasBEjbMHdrpymbO9Qla7OwqntZcd3UIv1S4f977KRFAzB9
5E8tbtJlgqo7aiPwLq1qwb7SgboY2YXjV4az5WflCiiT5lkLgo+piNvtODFa82z1lWSEYClkbyth
Tfuips8p0h9EKxEpqcRvpiI/Rs6dV7hsaBPikm2S8O09ti7wfi6Dc5No+zi1dqVrgNuPVM3lCqY/
ij9uAfqWtEqyEbbpnMgEf8Sc+je2HdADRxA7MoI1zQQN2bEowEoyVe/u2mpiMyVATzJbXB6wRVCZ
vi7UOVgevtaHWB7FGc/kaXk4e0LxVnKcXaqZNMSRLmTLo1zjmT4vD/diecynPO/R5gQb6ibFmuL1
68iZIIzidBMsRalqOTDEnByc5QghlsNEJJpuE/Kw4dAgb9puOs1mc80NXMqWMcCOnJPXqqb7LSNs
Sr1R7XOd9hIrm1s1c6dqTg0DQKf3zvQ3MFE01SbU3PxgBjzh28RaGYoQoMYbn5PaQxjGt6jOTlJO
5yG38L8Z5VdevQxdK7YxytoDsCOcWTHXhjjgRF/kaypTw9HM9r0+H3SPqyhPxPWsoh8i0x+daSSp
nNWrQuN+SjVw1dXqsSjlR5VQjjJqc99aVXDnlC2PqZJVvROx+Ovkte/SaNtrOq7AORQX3SFNNAXa
x0yn9gY2Keo87jqSTxJK5yXKNGv8Fgb1OGtTvPLy+F4ze3WcyfLQmA0P+swSg0vXw+TELSOUcAG5
JlyfiAY4KVKFLkNu2BxKNBBnrXDuhR2ZN3k8P1VRYh8I5yo82FwtOMnpaX10AS+uKLRm28rK34Ik
J5g7b52qRKFtaZABu4MxEHnsGj74RqNvEwQGh8mbiyeTK2xgD+Gqc1ru+ipnqSUa/SFX59q9m4k6
P9rcaFciWuWzfC5+q4opInihAbWy0aC0hsNc7pvqUzZ6sMli51FMHslhRcH5DFiTY7VZEkjCqjGh
q8Q6/pDSfQvtiJnFnF6MfLzvSt62kanwvM+3YW2utYwGHpRHjrTourzSvXQRWpAi6V44DQzuk5Fo
Pt+TT57sbqc8vXd4RcmnZsbQ+5bb+TpcYnitqDW1gl+G8uYLxV6vtO9D52Ny6RWalmIBEsf36fja
ZdWAV4HeMd8UV4/cV92G64jULwhKXsnCyIkbd59F4xy0uHhKXfdZYymwqkT2xNvlxADsJFR732fF
OSsYv3vRvmry818VIbiH7f4n0NuvSVRvLQ3L1p6p6bcBUiQKeDxOKpixxU0f8pkOzQkRJhLOtizA
aw5dyDeWgP45Crx1WbuCBaHTDwPQSMZsrdWxvjNV8szS4C7Vw+eRXwcjqtPAhJ8PGaMdMihJhfat
yUZrpSbv2+mCowFXtTdzLkFLPTCr9F1fXTqtfQgD684Zdf6fCc9PNz3nTCVXeHm4ng/8KsP5OS8I
Uzs63xB5aB5wmL0XLSozk3e1aaEptFlEeSYjDI+xjzaH3JqovAVYmLKCSmXswRPApWqdCW3DdSyY
glkdcgxKkUelv3EZ/MgCpuJJk38Wofde8Dmj1HcTy31natlGZNqCXh0ORlUT2puSe6BjhV+lVgQy
g7JWocl2HxrhxY2lcaNX8jjXNZfTTTLLbI8ax+G74ruKeYb18dxcIjMP196cd4g7pT9y+Nx55KPD
yVVnXponzIK+oVHqmtjKHgJtMyRTtjaSd1dzdHpj1p0yueTCvdz0y2K3W1a8MbveTDascxf1pM0e
GBNGstGa4JKzIebpAs93WRq7bI/zZY2sueqmXBbL5rJiRvCn7XO2zgbbZ3tZQ7NB9tYGm+mADTVO
eP1AqID7Xb4FEJw8jS0N2xFJi5GAVkFf1vjmsvSelu33sgZv2S2hILWuYlmRpxPL8oatucv2fGKL
bizr9GhZrE/Lin1g115NJkv3Zf1usoc3l4X8iKZrU1oQwgmR0IxfFvcVG/x6WeULdvqpmlbpTPcX
7+CrdJLnqnKW4wDoU/IA8UBEwM6jZDcGZbVC1zLuWxmf2BoW99RtOsoI5PVAnZx10gbYanv+vdzS
+ITLmkBCBrl1CSgokgp8reYgKAgvFKQYjCXOMC7BhnSJOFjiFJF4iJfog1pCENMSh2jJRXRLfoKY
REBeQiQ6t9XJfUs6zjpT+WOW3ktewTYtg5neiKwZnQ7bnLddUYpr0MmHoHV41Usx7dIXzbklmPEY
JBm2VmIdmES/G/OgdXp6tUPL3E9d1/FSS3Gmd8qfp8lz3qqYx4VOTLHjbdTVsME1ZLpZSgxL9KzP
CZ3qZ9uquPaXzGHrGpmc42gMIt2EcwI7y7Ix0xurH/O72rRPeWAj14mSYDO3FiDgWeMYpZ4br9MA
dLM/LqCkTp3aT5Nzk+b6h5PylMhNRKqax7u+kO3EIGl4FVOfU1DXjZsWGa1yC/sgo8ajOsl/zbK4
zsr8ieLMfuaMfC4Z8B9yW1gbpeWPSuk7vTJN/C/0uZXAKJrO0rrUGSVdMvd8wyJF9Fzyaprm3BVe
MPoqd2hfW+gMyZE8xyEBB90qr5CGEVRqBt2HSN3aGqzvymobFKFxej9qqtmCo146PpjeGue2Ijxw
jOb5SgtJQ3/HKCuyIrmLxlpbd4yyV21laX7E0JrvLv0OIFDKBE0WGxmzv2gQzN/yLeXl5I37oriY
9djfVXZzUMPBdpCprgLvzRXsOwTyqNPYlWB/NIahTHw1pJr6xYTU7FtjWp7DduCZvpFTWm/+m01H
pZz4EqbLU9q+GxauP1B6vU0iXeMnlcmm1KIXu2g+Y4rwhdW9gveoYQxTKgoarLCJQ1nJBYhBlHfF
IXDHOGCDFfXTnSdIFUmKtxJf2FHrlPUgFseoFtRyU1lJuGLq0pMgpiszh9WlGmWylYOq8fDULxNJ
ZcHnLwsTNiXuWevEZu6Dks0osY/c2AsJhCd+xo58majABxH64kp1cG+yKiTjY6CaBp2+DrD6tXF0
qvXoh8yzXeytGzArouDDlId37gB5p2SAvjetGXI17YpIvnctESZ4A3xeWGqR1iXgPfRsYjrCFWzH
USNXLV8t3n6ILUn3Nn8KWsDs9nx11PyMaHs+WO34Iyvbcp2kbLHL/DELmAkzUasblFnTeKv1AYXz
LuSzMLp33aBvTN19j8yvubR4DScGD0GUXfilTOu+81piV0zxFXPLzWTGh4Z/YEKcHXlM1Gn2w/iJ
flj2E28QaAqaodatjYo1cKLNCIKKDNzGtMb3OrDLfRyX08Yz0puh7Z5V1B20nhNOpnEc1QezZQ7M
j6dv2lptkjC9Fk6/igkrfTjkxExOI1zb6JtMgK7xsTEJQf57JHt0EvyxQcXVh8nI2sjSY9oUhGN0
sUuK7mAxgF8FRXZBwnnTLiMnnoPU1BSbHWl/Tk0db6cZnVYNGQH0TDvtRZBM3KruPS/+CkgOrF1H
3Llp+YOR9SMseY6ETcbon58QD5Tkx7R2gWjnY2jrdzLe9oHW78a0uasKr9joTnnSw+4uBdsOHQdz
lsoCwhQGmuuu+x7d4sgM/tVi9UMnXb8hTMSFXHHfUu70bcW8z+YhD3zUm3smQpu2K38YcFoMXZ99
8Eb+ODfKnzVt2o4hu9BuPA1hfSdzGnkRUdSYEh43JO3sNQzdMhVtBUUtL98N3rfIDm6mDRAg+sjX
YoOoDScUI21DWneTXzrBxjT7DPNq/jBkJmXBrjuLPKA0KPuT7bGRHFyP8F7uyYNcCvDgtMUuF48R
M4M/1/S/rOmZz/zrYdTx3/5HM2uXH/SzOsq1c0ECLf3fTKf4Q36fToG4NRy+ZPUFtUBX9te1vc3H
jgCs4S2LePuX6ZTzF1QsDIykhMrCnIqZ0r/3azFKWpIYrGGRWf2j0ykmUP+0uRf8aUzAiMBKjwDB
30+n3AZ/PNSUkTycd9d5mr4ZZkLUWW59pzoDqTl9j0KKLWXJeEmEyVNWlc9tz1NkBtqQHOLc5FTD
m3BT85deJz2MEJAbNVnvxLlzLOekAi1EE8+s2BskQcTROC1jarLk8f9i7zySK8muLTsiT7surovu
0+9BIyAC6LghAgjXWvtsfrPaNQROrNYJkpX8WVbfjH2a0SgyGAp47vfcs/de+9gybdGqApGButZh
7ZudZxU/VxOBqO4EjuAzdyYp1K0pKXCV9fTTl6wt0iA/rZXR3gwDVxW/apCM84RxDDwNvt6P+Kkt
3dfEDh8HK5/w+LwWZhacHDt7zroxZm0bvbq8RjFD2i/KSPFuhYAu7DYtaZwoAHn1xQWj7qvvMvh0
M1+Q1XtJecTL1ttHzsxNtaU0sjeOQzTH+8mkKjGqmZGLHCBX35GuKT1SyHq5GVDkNmO4oqDLOgY8
He2wqX5w/A5CGNe/tEhfiCkSeDHV3dC1u1I8jbWHp6dzSmfL7+DvtJ88t+38Og1Jgj2YIkRlxz+d
+JNVVUSOlKpYr7+LIIrg5PyyyvQz8tfXoaU+JFP1PS3X1sHSwcOUny17/hEm9+zMFEbHGPt+ezKS
9i2mVmLjYVsg4GrgsEUrGkuW6DRN6s28cEtYU2JNsaZXgWrOK6usEdyCdSAB3PNfRLGOOmpZQP7V
sXn0QZtcZSGgnszUj0Wr352pLa4ar/meTd506lM4Zug0t2GAHiLyQz4Ge5+Czzypv+er915lXOKw
cw4R/e6rkb/Zunzqu46CyDKSUhlkbehnrBDCG2eGsWE7xGgtXotDxnVfdJs4rM9pXCCdaO869b/c
IrldqAQNy859CDrnMQBDcPBUIUbL5Fc5Ou0VELYbNST7SmM/tXLzfvCuQMxs7cC4cUhXaOAkbF7i
W11V13GtrwGZ1QfeAMWx7k+xQ1uLrw/sa+lFDDU1IWVOECvrwJBwDAQZyzs/7D/TSGfEgPRzWIX1
wUjmaTOxIiRDhlV08O38tqkse1vj1N9OQXxfaaXPSwiLsYyi6tCX9d7MI/JCcfV9nBP3KjODmxBx
fchs7giqPjiW/c2La5anDAmRxnVRNiYFQ4P96Htkmw3XHnadLqpDkvYPRT9DmcvW5WBaFqdkxNym
8oPP9fjBiXtvpxmH9hp/WkZ/jeWTOm7WjIqH9NPQ3+2obq7tHEd60jBNsJSf9nFCVq6EbihP5mdS
5nw5ayq7leMhbWrrkZEJ2jiwtmFCdcvznK4c5spkCoNDxuWLzc74o+5itnb2XJ7dmFKZXB/8OHxP
wVweDEqcDJfvQFE/oCobewA3FQnn9uw3drwP3abYFjong2chk9qZ9VIa4aP1nZKIAhd3cNcu+m5I
cMm75stM+825CoOnxMJs07jNR12OJ74jBOQS7y2p4lNndIfIK15wHGh+CnS6xrO57gxUx5gJldfr
VZJnEHXs5ntd969Fd3aXHiLMtDec+mLRGNGJ7UYBkco8uk1cFvy15Fks1T0h11bfhgKcXt/6FzP3
ng0j2A+wP93fU/5c/orj9LpjTlxRn4hC95gO1sAgdV6wH8OxuJu5EB0N7QY7/tXyR5hTwFQ5ufEe
6l89YCwuJ/+N901LuwqpdmCOJ5qAZhbZVfReNGjXxUAHS51811lPLlD1xi65sULuuAXRfK7j2WZG
MmZCj7coc9gngpEXfHk7S+x/EjtWgS+L3V8DNTRBqo2vqVj6AbwpPy5i5qKTdzjEWExPseYdgnXt
OhXzl4cLLFho/vFODV53UnmYwfAlbjGRfUOp/K4W3g5NzhqtL6ZDgpSLOm3/GPDke2huywyZdBIV
rmc1u+JSyCGthlgejhVbkw2dZcRzRcaLLv3fVT3GbBOdz9d6D3cKiygCoBvL1Q94ah5gYHZsq+eJ
Cw7xb+EQBdETKdEYXgL3QrDfQr5lJV2J6OiI/Ngmb6nIkQztPzwRKKErPk4oln71aKFfQuvD1SCS
5oS22Y7QZ2c9/jJzH0MJmIO9ShwoSWER7S01a+JbyX1it97J1dhk/enDQkkdRFItRVsVkZW3rGA4
wTou0FGrKXh2NT0uxOgxJItMO4tgm6HcVii4hUi5BdOiVbXPi4i8UY3cG4vwi5pxqORd7In3Iq8m
eIbdGO56NwV3inSsRETmu02fmQjLvSjMKM0rinOL8jxwtLsiRWPJ/aWlx9xCpXYzXvVx57+OVrLe
vfaNWx9nhUXBZHWSidLdIHnr4hzNKOCVoyGQ+fcO9EmrSprrAbHcF9U8565GKRyU15ohvLWibm8O
2T4osxfK4JJdI/r7KEq8IZo8f2v6aZHpuX9a5wDhvq3G4RqTEq66Qe8AiZT8G9uJTM8fnij/vCDv
JvECTJgCEswBhbgEOu5Nu95T21hN16EZ9A+l6B9ZcF7X5JAX7bFEHtGikzQ9Oykf6USJhsKdWEwf
6CqxKCxhdqNEcTFjo6ExyqX4ujVo0hkRHEShAf2wbhyFgd4X/SbyHrp8Rs8RZcdE4imy5MOxSff6
PLU9gsLB6MEsZOknH576bhaliDzFj1q0o05UpBo5KRJdyRGFqUFqUqI5maI+pchQtuhRACmeegSq
WpQqHDhsDBCvSM02jwo5yxVdqxGFC38AMoWoXoPoXwtCmNegmLDHZzhYP1qksgDJjF+1eIsR0bpl
OmdRewvYQL+Uiy44Ijyx6hNtRYKzRYubRJUrppdBVDpb9DoslykTB/vPRdQ89zVH2itF47OIwWwm
0f0yUQBLpMAyDuYjCYYMgEnHNs4LI1aw/qGJdcW7gn1hsjDApgw3rSiNvWiOgaiPI/TkWnt7f/AA
lQTHTHRKCq9eUJ5YqYuGGSNmkuitzuR3jPtQlE6e1XtAnLykRQV1ckUiqmVJ19dglUHJ6IQc8Drd
eGb2Tr8S5g+GMmedvUOZDnf8Ps45KDHdF005btNIfbTZIGVxgEBMFodLIeCR9qBXB9SYhbUrUO9Z
7XLrpjcRQVX1ZHi6cD33S4yD0qqJB6w/bZUi1AXjGcPtkaQXgSnDQBKK1DZK2s+oZsaK++tFjW8V
9YJT50vGPF5OOe3vGP73Kcjmh67Xt4EVcS5F5rNdYZxVeXfXhU0LEqOAQhxybsfWrY/EjEINWdBu
xnPKQm8oEZZ5cPBRxc4XPmFmoKh9svv0xbNgpZVkebYNr27ssZ1zsZKOpcLB/DCr8CfvsgbM9fAx
d7N73V2zKiFMlj47DpsfzKR5HnYvs9HA4b41iZTtPLyoG2+N2SUTaaCfi3/WeSsjHN/ooYbbrKh8
86IYJ1N5qWYX0uPiPES2+ZFDW9wkAbExn2yI2XrhWQ2/Sv4IXDHmb6mnPwLVXoFtAPsd1NaW5smb
SLmP5mrcgEChsmzteE1zzalK96EYyu6687xtvRrqphtx0dr2zX+8H38HWYlf/X+6bV9V0jBTgRfs
1v6rjariX6/agKz+/gv8/aZt+n8EDrWjXKhNF3Am5Kl/GuS9P3x2U4ycXDngpZqwVP/pA+GHmPP4
Zv+9FfUvJCvbEh+IckytbHpx/g0fiCO1rH8JnGptSTOrdmwXfqt46P8FAIW9KIoo/oMTXviXyNLz
BQH+KWvXhLGSuFM4qXyXqJtqtdqdJlMFG+e9lohUs9DlmEXRsyPxqUKCVAOxGp9kFREcayex1+3a
NhAjQAhNTZdx5dAu6Uv3nd0cUCwJawU8H4kEuAaJcsFF/5pxNexyOnZ4p0ngC7euEab3MUmwpFus
syPXcAmJub39GtuTQKZudRefYhPfY48cVkvALDAxnhC6PrYSPsslhobLEd8gyTQNFjrQ060nkbWe
7JrpEGKDQP0eRhJrYwsIWvWkJfAWP7BSn/YsEBvEGyJxRYDMPfEudBH2UPeoRLSID1oSpQO7fdc1
nn92HeTxmbwdu5Y7UFfBxpYoXk0mLzIJ52Wk9Mrc7C7leWisS2f4r0tRIUZLrA9PzF0pQT/ssuth
mlzEa+OCoTxCoPKiS9sbIDBxy/eWuY3nHFmrCveBhAlLojOzG/zK3BqxKhi5z0/7CuriwWrHK59E
YlPwyygyigtZxZLM4ijhxcbXD43EGamJvPYl4Bi14W1HwGJPQEHwts6ltElv5X1pnIU0v0pUskMc
Nt2Ka3CcPriG81lKrJJYGJHjhEAh90gP//nyYEkM05ZApifRzKJxMSnOD8VKwVHoTN5eSZBzkUgn
lKBzht5ymogA4B2CQ9QzcQyFeRvO77OIiPjsOegRFX1gGGrN9uFiPUdDUdxoewV20+vj5Op9KOJk
IjLlJIJlLdKlbX6VOG+3ZRGxLy12WAqh3sP2F9HTgO9figxqiyBaizTKpqzCCJ4/2iKbatFPRUgd
RVJNndOCwuqsxbUzG+80Bv8MG8plG7RY8nylpQK2FuQV2fbgftDzmZCivolFyiWCZ594XgBZofJH
KmKhgfBLyQK9ATxKiYjC/cSm1EzvTFC8VTBcvLi5X09Nn/yYvfXNWwkP1sUlTtQlaaqb1C8ZX/J3
v8TKrYLrNXwr3PYtde0D7BM+QvW2mEzkZIj8Iyk4GGIQFaqjkfgXl/WV1+v9FIG7bxzWJdXeafyL
YWdfIwNd1850qMbzr6Vq6RmExWr018dpnoKtybxFpHugKiHfhcvS7Tw2JQTF6umqdrNT4g0YPhr/
vA2ysiJUi2hjpq53jm1qHazctvaxGjE0JnHy1DUWQexJ4Uhh62J7qH9TRFS8tbr7DAHMCYNbbYwD
GyFUDNxgZHowNKVJfypsnx2ztUJmwEXtLoTmnJoVou1lyT6K++8ukejN2hrf5675qoNsT2zR21m1
qbaFz9TQOoBK+yUJbjlZ5R/tDNs1b92p2RZ9P3Gr8vwjFp6nXBQ6x6yP4Np4fiP4cjoIw0MSDOzl
/GHeF8XandOsPtilcsqNjQfcs4uFhtqWF2jcQ8idlHvjqedx4xeIomgvr95i5KAuQmdnV8VjvLQr
n229IaTpEBKtyfU0HanTtkPbaY/zMF7xdW6IBKvHLKZTl+3Vo8duA1NMG2LTaPdr6qpt3+XuYRiO
XWhaRzcha0mZgb1fAgLv7bLRU+buGrv+lgmii0PnrOo3y/lVOKt9WYXl1QnVi8/1fZ9iaenMxt2Y
S4GUrbQ6W5qxbQxftPDBKBf5HgoxjN+kE4IYsg4LTtAx2b1HpFsx+wz5u649VAaI8GjaNaDq5qaU
fGHpWi+R0Mo02LJIpY9I1H2PhzeBYb+fAZytgM6KblhJK5RvZcUHaRUaWihctFwIaUvDDRfmNrnc
X12mjlY1nFg26lu7yO9DqIoCW8ugruXmWz0NPC+6VacOLtsCn8199UfrWPR2ewimmYvomoybYop2
5CRGvlYt+08V4aQqlfSShqRCa2pqVYZxZeH6aXpEzS13fci8h4hED0clTvuKxyMshufeQi7jJkXv
AqzFLYmh9MhOWbHXCp/jAMmo9qSmwrM2kymWOKO8n9iA7ZVzo+hlONldXP9HM/kXzeR/nOJevrq1
bv/2v/7b8PYPFy8/8f9Ob5YL/xpfqVK+5zNt/Tm9ESwB+wEoX1EGaPIjf05vjsBJKa7HJ6AYrf6b
ToJ8EjC/ad8Go//vJRyFgvrX6c1jfOMQsjmybf0XF29TzGHVQ0jkDlIAnqKhx8Sbjr63MZoJXb4F
Xt5btRRiIwWkafWBdYGIVYBYkv4iNOLgvqvDTbzO2Djs69jk9kdxOeUh+ccE74IwFRfsNvEfdJKx
HOs+0YMfGxjwPArzV6udG+KG+Ffq8DpDSQ0GprPAMLF8GXeDs4LrmYaP3C0+Zsvj0TPJisVd+Gsw
XjNpZSGDUW/NDj8P7Ru6vFstyGFL/mBa0U2rvPu4LvDHXi8puge+uTCJ3K38CXzraeQ/yiDmx+h6
nmt23qtPcGrnsLzf4o7IKVXpf6rCfa/D4qbvv3sD3piIfoptEJHFMm0i89ZF/jTkwq2dP7jnJe9f
fv8V+pH8BnuYawef3W4M+VvN1gv0WTLo/Fb96iYHt0nAsVcxz2xJS7WpMYZG7ibTebFVptSKgMNk
YsZUMOEpCAwMh+mdLlkgJwsv5qQYP1PfYADsSWq3QbGdjWPr2w+5M93NY7Mrq1XvxiZ6WzNSUVni
71fXeHDlF/CM8avM+L7i3KXWwINU2bZnbhngNsN9u2Am7CC5T4c141vbO9wb4w6Xk5fG39jZpSzU
WVE/z13+aXF058MNdqVwrS9F4L3J1431+Dfl+Q0GFHx+ut7Mk9pAYgcuUpkHD1jGZur0j957iaOG
Fe4I9MjkjA0mUu3ueFETf/l2ZVirmvWnbpJi62bhDRoHq1sW+hi1KA6qPSx6jQy775xuV2x2fxTL
iu+2m+muKu5siOhtH/PRzXw2YeVTrFcid4vIdrrFR4ltdBMP/ZePZWu6mpSH7dKPWAdY1l2a93de
UhLdsKwfYbVeNa41bHJd4jrPCVF06VWQVx+LJx7GOaYfnPITkDAbp3DeWoPNBWnQTYVrfOOR34Vw
GfBNDTfrSpZobAxsusbCKSGlRo5UmbtSah7lkXXkN3kyBhfcjFALbOEXOF4JDQ69gsEZm+WY4qXt
1LKLyvpece0AmiLGiTLdBcAROnawHuN2yvhH2kullBN9q0fnrReuQiOEBbxwN00Cc4Hk2IwUA2E1
J2s0mM3egAjHnzBlvBVqwwq+ofS+6gxyq+/RKAregVPuhyW8hxULLVQBnEtmpaed5gS0wUMo4UTU
ACPII82beqJwPG5og5pRmXYVgIlWSBOzDXMiGuebIkeBzIRHEQuZgl04jIq1uh/4SCXAKwogFgsw
CyVUC6tNb73YqB/YFSn8Gcm7JwwMR2gYgXAxRiFkLAWsDJ2lb/2kgbPg4qvAaUzC1Ygya4MSpC5N
ZtzGoDfA9jcY7liqw+QIWW5HPsYrVorJCePXUxVOBDCVe3HkCDXlMDUdcVR3e8UpGy1sOjm9rU3D
CZzIUWxxJis5nEnOpnj7a0gEcnQPcogbnOY1p7orx3sULFzPiE/LwY94zuxR4kXNuJCOc3fMVron
llbXu0ZGh06GCJq2xs2gDHoejIEbNqNGJrhYd2UH2EOQbQQl2y4/Z7lTahizoV3+ynxXXcIqeU7m
BlhjXF9GAdNS4PIYQqrNrTg/rGZMqHCN9+5KsdhkmMMWCNYzn3scZfp7zo3VEQSuzy3wZAVUvC3w
cXM7o6rJvOo9a5fCz3UwMgtOl7Pt21j1dG6s29B27y0B70ZppnYJLF5XoLyhx3rOwygMrRf/71Ut
+F5V+Dce3i5r4f5eTPbXkK/naroCyJgxSrMRXxRBzDD/mYWEuiOfMCS07AFq8DRGb24Iv8kWoHBc
u1dcTxX59GSvLCxLrjd84871RXzgkEMl7kG7xB73GQonCsEWc4qvaOOgjAuYxlzqiC6qeLoilXml
NXyKQBDITJuNAonsCBx5EUxy1AFM5tVTb0YYyqj50YFP87eZc40crLthf4IxStDLWHjvK1jMVkWn
egOd2YXSbM7osu2HSvIzdq1Ha5poZ3BOc2NXJ++SW166WZqm2Od2cuXqbDxl0XFcKtIZK0qMs/wY
BBitBB1tjdN8cHoLUCVwDXJvXDQFNb1ooNOZ4KcbONSeAKmjDDR1ZZECEFh1LBAWvuJ8WjlykhhT
PVB7DWxXsEV8pjsf2R3gZGO1xSHjw7H3g6K+XQv22qkxZ4ehK4P91Ep+RRGq6ELnCmQ4fXP4n0av
/dkmLpTnIO6PfqjUNf7jqwkZ+dDjJtknA3HV1g23PvauS4n27zWpv/Ws6tNeYQ2QVLjRi5mxqzSw
/nbCaJ55iBa/QcMuiU6Hyr/YlA9dMMMTf1MFP1DFrECbjqteAMdB4800TH/dpNw9NgYUHKx1cX1w
O5O3mpl8S/PoMo9Weten9dmY3fdibJ84Iw9WcCy88FuzNnrbVu5DOEXH1Aum/dAjmpKkkJFpPU0a
w0VaYKIcQrU+1DScNQicfNbxx8EX2MbkC7ZpGdzM0ogyDfdKGlKMCAu8dKaYYnVYaFGZpE9llWaV
lYoVTdVKLp0rXgIEdAjbZFNSyNJSzGLEAA5MRDWW7MxR7fg69eELL7VoH0qvCw9jLj0vJn0vnf4K
pP+l6vxTLo0wynUv+Cfwt8/FW8Eu/Jr3PQGY9qvWJGZjaZYxaeeRphmKQEwum/WhlhYajA9A5iim
GSioYXuR3M/SWdNTXoNT8zBJmw3lCLjlsNe1frth8cICD+d9Ih04mTS49D680QgbyixNObl05gzS
ngMjEeKBRaMO8ev82EvLziJ9O7007/xnDf1nwxfb2P+/6+v2b/87av/2X5//un3+xwWGn/cPo5f6
w1Q2MUTfws7vK4erzT/4LL8X0zjALO3a/3Bz/fMC4/9hOTR8+b6vXFPzSvnzAoMHLGBV7YJ14R5j
sbT+N9bPWrHj/ssFxvU817YDK8BHFPy+4PzL+lmV9jrCUFm2UZpX565ud04MuMMn8IRy9b2/KiQF
tRCHWhOsPl7cnZwwYX5aHK7QUfHd9GgBaPtaMzQM93OirjpJWhnGfCCUM0iZzKOvmrtcct4702l5
NeTWZ1ozDA8Os70/8DZhUCQmbhIX50zHvjgXHuIrWfIG59QB6+TYlceUsDktgcYd0adT0Zv2fqql
xSfgScsJqbeE1V0vuVqijpUfmNHOCN8jJw8wwuNami2y7lBegEWZd65VnlJMK7u0dR6LVUJZM+mU
qNRX3FjwKwzTuzs284lv7bqJfIzbA1H7SjL3fjrNG8R4EkIE8g26s7xszDdk7slKhQEJbMnv25Lk
z35n+tl7s3jY2ZL29yT3b5gMLsmEgSrk6rJlgXiMF1wXE/eTKIreSxbp0fCW1vAECHKBB8usxxXU
AJvNXS3sAVdDIWAlbh5a5xpjylvj4LJwsgIoDRU+bW8TpfPKddMpe9nWQjhgVQ9vS6gH04jSOXxL
SnD1EVgErDkvDGYp9lFO2qoPbyhTsqDv5E9oC6fYqt4xl1eHBVcBQWmNZczHXQCKYREmQ1fTNjFU
ltAA4Fxv1DzNIGNObhh2p4jfiamNvJEa+k8TkeFgfoM1oQUD0QgQIhU0RAkjIhNYxJA4r7HgI+zl
UzGaW1AlHOgSQKsQvMFNjAKe4GqssdECo+igUkzQKSpTXyWCq1gEXOFX3vUsKItVPQ7RYGxdGBfM
Iq8u0aFjbXPRMHyfkNTCZbyolk2UUO44tuWNo8gupB8DDI0MlkZWRFS9cbqCWlpYEYPLqb2nyXMf
UT75uTNLdhUsBCSXsDq4BGPmqbymT43T3n5q3RjaV9lOIHAIoExdMx9TY423zYiCO8TGg7Y5dMaS
886lqGIMECj1WMz7ONMfQ4eDplhHdujhR0Q3gVwh51Oh2tNoqXEbqkVzfRu4IxbfA5Rrg7DCblxf
VeAz50WtdUTnPznwO9lxtTiDZhT1mswcMhSxTetj7UiVrJb7lfXuTDMw7b7J7H0oF842oML7HKF0
A6ce0bPJ0W/W7NOP5+ea9XJUKK7a3hpwWgPTYMDezkF7alMrhYhUv2WKnjHXjYK9C8F6Yw54R7p6
pg+uMXG/T4fe8QaAccXe5BGe82QXzZe+njkMMwfepl0fVwiYm9VD1y4WdCikHbA40Snp4s/MToxj
r52Htki/Gqx9l7AFrZQZW1bKOZ28Zk2lSM1yPDJu06KNQKxHNSG8+DnyamujR9s/DDX09cV5XFz6
YNK24IimMDeMeX68lFijVfnvmdmtmynUFJpyV2Lczq5jhS8vmShhbXCa4vnfOk5R8eRjNyrKmApc
+BaOj8WmxP8YUXIam0W9i0aHlS0XgpW24RpyejTW30nUNjvIi5vKxn4B9hF+ZNv/FJflASdAAGyo
e05Clew6kzTa6nDYD+Ns7uDu4FEpeyrvcLNdRZhWC2zmS9lzYcHEsrHx7bBpBb6YceHEycMfxfzm
65Y7Eu4lv8GRwbKlNYYnP4523RAWh2RgQooTBx5dSYPY3LjqFBK741NHRAPW0JHQ6haKHhHtenbA
pAId4iQg023km4Ah7TAP7B86bJKbLAcoYo2sOwy0s8p0b1TtfNUwVcQdBwsCvmaalN/8CENkY/nv
Y15ZG1+T5akp9nWbtt9mi5ttl8h76zDjTH71NObhnTapsQEL3UqysidiGfzOWlbeE6yTiFUvYcuc
ZuEQJAZLqF5ymiaBzZzgpgFjnW91cG0t7rdlismw8mXtJO2ZEPsMppsx3taBNR8g9z45zhDiIAAb
1JIWBRfE5Uv3VCzjsSxlHCuIl6p4s2A/IH5G7rTxHwr6ABVpVEdyqb3H0xZIVtUitDpLejWRHCtx
1UORcJvj7wL9cDibknl1Jf0KOvFAXe2pJhZbSz4WWWeC0tdd/Jmg8zyRR+q9Yy2p2oJ4rZKcbUjg
tpLkLfLPuSGKW9rBJe3iAN8FPB9J686S240I8K6/k7yS6V0I94aS8vWJ+y6S+yVT+NSaVPnp1qMN
R9LBA0bSI66KrbGWOTz75OcqWeJaUsWD5IsHSRr3zj35KDHOiDOnZpPTSS7ZJKBcS1I5Ms0fQ54+
qcQnMcRWySzxkxshfzNiznQafsgfT8Uxe/d8QeM7JZKLZk8fS056CUHcZDYYG44pfR4lT100r7ib
PkfJWdsEroehvMIXctcTxO4lkW0Sze5SLmeS1f7P1PvbfAGVIvgf1/abv/3Xz864SjqSDv86+Abm
P37qn3Ov63puoCw6aYEQ/rm49/9gY8+s+ae14p9jrweZ0GVMZtfxGw2OVeOf+Qb9B9c3pmfLYw3k
U0n274y9/E7/z9iLKYS+LcdlWW1p9ZcCsTpsnNbQ1LgvwOWPWdb0vEyxSyRR8p5MEjdkZWHjklq6
H8zi5sUNuaP3xnTiIPcuVVPEJ151b/760BLZup4g+FYObAxbrFmhR+/YkpVv+Tqd/Dj7yvsJU9tC
qeQyfHh5gWvAXfTOhu1UzF++J7mzCjE26z+KsDZ2fIV+hWZ1y1eWyFm1nAMnSHb4S49KWMJeFCH9
z4SNaq3eVvdnbqfhPiziox1qnE0Bh5+ho91SXqnQx8zLE806JkgJEl3MutvXDZaxYPF4plwpEeow
6+fJgUK4eWvqWLMzBjmQ9t559r0zZ92I/kh6K/OHnTlgkl4FRx5h99/MUCXsgVcsIeNX28VkvzaS
lNdUQ0kRbxT5CSfpiuHDhwDGcn7bL9OPsrV/UeENpq6Nn7kQfAdiPjC9mUb+M7U51tCDeojMPo++
BdV74yujuAT90dI1FZlkvndjwCbGRKAGvsq2dXJf2PA/J0Zwz4X3CeQX1cVzAzR74P012+/s+tho
TR4toardk0j22GFybrY9/mveTdfBQN1aEcfDxrGWqxnKyq6fX5PSH8/lGOBjjr9QSZgp78YK+SEc
CyBPNjsii3Ge76i9mzv9XDtZft2ODbeaQ5fdW8OPdG4/mdzQfRO8rQ7mdBQjuGme7RwXd7zJnDdL
Ydgxi/ZSK3hdxgwoIGfVFelp2md9t5kzF35tZL7mVUSn7gzWcvF774BTDdNO30DMHbb1PP3w/fy+
on18KtjXhjWDADMrFvIGgFjQnxcH8KGPQIJlctga4IUvbPSBCOf1rpj6Q2tWu7AviMdNbniFOk95
u33VunyoiZSTupj5PznR2WWhwK3xZKVQeYMfego5RXUx8G1wbogn0aMXFvaW+kaX0gUQCnn7vbeL
6noiwr+Q12Ghu+v7ZvgG9QLiffHcOwUDqlmk17//p+SFtxShhlTdVE9LxXoaF9VVk+fGvpGER9TY
+jCsy1NIKxelZ2l1WYrLlOKLLVITxIajN5hw+ZeVecNDVyd3cFR/sjyFTmzZNMYY1Y1bVuyND1NL
fs/XXgaj7zSssfESjC0F9RoHAAhn52pi9ThJ0mBem2PlsoKeNbCFafHjne3jdsHecMK1E0Br0O3e
WNflahnrj2Tx6kecofUjl9Szbs3uwet91ptB8TNv6/Wwung+0jAFakaQae6BMOf08VhGSJNACCKw
oUT2pBPFk6Gup5Za7S7LrC28ca6gPg+MXzbYN/mUy08ZXNbPTRJgzm0qBeqdM9ZaKPtRCOCst8ej
D0LFnP3+rl6S2wSCP25vijHqLCFXmR+MLscnVGbxVR0m+Q/CSP0mryHCBbOjICe24ami1BbuOBF2
Y+ROafKXdB5ABvl7RreLj8OALS2bKrO/Svti343YiXOxYppiyiwboJt4cy0GIv6ZSm8XHJyFWDmB
p/B+DG+W6dlKJl5Nt0FKC0lQzB+9WEF1GH3Wn4CsxSSamalzaTwYIpVYSNm+RBsE/ZdA3KViM53x
m0Jvoxyg50Zu19HWC5fxbIs91cOnirh8C+5l62Xi0h1neuKS4W6tLWw2kfnsi92VWySW56J/4PbC
O7OmELcGrrOmE1dod+emy5uJ/ShM4r3j9J+My2z3swzfvd1sUxy3XjCe0S9AYKw/G7Hkzh1/mIm6
3vMshl0kuoHncQ4Ii6QfqnOx9fLJ3zJAHpoiuM9+W39D+LAZ9h8YGx+W047kW1GwlqLQ5zSa7rSY
iCFnYgLm6OAF9a7EaJziOO7tUyAG5KhTWFF9wtqxqo9tZl3ZwnDimOFdV7MNRxsh1dxbp6n2T5k1
Ww89BLY4rEzK2dFrAX9uOd8gqmLL3LRutW/pJabTCp7UImSpBMSUEtZUBXQqF/qULxwqWFNHbnze
NX7wNza1WxQQSsLjI4mS/JvjdPVmMEaA2vF4q6p83qBsP0Ql7CuV/rCEheU1rD9y8N4WetdBS0I9
JGpO0tCds/rG+Z1hJ3hhSqo9lHz7Ikl3SzLvgaTfjeDN+x2HL6ZzSzzekZz8RGA+lOQ8vq9ekvRa
MvWNpOtHydlXlXpIJHk/NGTw2SiQ05VcftDjKjHdkRC+pPYT4vu4teJLKol+Fe+6iTnV7I32MGkr
fUyyvGN04DMV5+ldNc32LoqnjDO2vk+FG5AAECCTUR1pmpr3ke/Me7qYvYe6LK7bGV5OKPAfI2iO
fjLoW83bBUs5ORDFiQagbjnGGh4QS0Q6N+EaQAb0blZUxTEwiZ9zLXHXClOZCmA/zO65xgMwdKHF
/UfuWcATaqEoRKHwFISs4AtjIQe2wD36Ohb6AgrAK2Up7z4Qzk3ApqgWUsM44JLqg4DtjeVv7UTT
0FGUD3nYZ9eOWrFqCvXBDmGuaCM2roY63i9+AYyBDvEbglB4BnlUiPvjk7TYOvUVvgDg6Nm2Hf4P
e2e2W0eSXdFfafSzU86MnA20Ad954EyK00viiqRynuf8C3+CH/sX/Frwf3kFJVVRLJW6qmnYMtBd
QKNKpC7vTWZGnNhnn7U9KGapfhxGpJI4XQuFIiCG25ZkCr+DUdHo2wpkRQG6wlM9b62HyVU0nCY3
YYGVS2kgXYhCXHKSQnmnB6t0Kw8kRi7ZGFBzAJ2CyxhYniU9I46suwFZbK7W0z24lFtmB51tMejL
LIkuO1bomVmTYOLKLJPGrbhnKvpjYmJ23iuRrVyZftIXxnEl81BSRjTm9GOKGcdduEBBi9QUHQra
eAH+Qken4wiUDaN6MZz3bkQGUu4iDWnI/EaKU8/itzDIDo8aJ8c9YOO5FxbVysmSuyrOb63A186s
Ytco2scC0OE+ieE10rFn7uNMrS87W63ucuPQB2LdaMa0YvzklsiQI/ySdj/Ya7Pyj9xA5hIQn1l3
q7zxHwmIWYWKoE7qqUOC4mNR2idR5TeggRP2wIGcdNabibDwy6bH4QtybC1SlakptZg3EvGYYKlt
0oVag1Mppk3WBOeDH94qeeqxAmSDNFMwyDjWpx2KCieHR19tWSXqNueoKCf03fix6FRtYwciWlSM
+GFqCKRVUXNWmTB2QVUwV9sJxt7J4akCuFBhyW4uMr84doLOpbFsLoUOB1UpHUL59GVrtmIR8/bn
ZdDF806vkmXRLZi3nBBUQpYcqDBpztVDFpgU57Ecp+CI/ZPhBzw4olHOUjp3TJxBGsobexYUCdpc
e5GPROSEqG7hTVgC2E9aOpt+YjxNwSqDozNXY+8EM/cwVxskQXNfp9k6NRlT00FD+w8WgXOWErDh
pTVgf+JHx1HrZy24SDeFGEKJ3dtbNTSzmeeIy8yU9gcWs472YkUL0221DQkPAJU7NhA1YDIYIPca
nAXw09t6CteKLW7awr3zb9Bqn3Q6izPL7+edSgEeZtb9pFR0C/1xaZc5AHauao0XKb4qEnEc+uZx
HGlXFobFvA+vRc7gJz7EojmuqpOaQpdicpNEgBOy9KnvjdOw1z5AY8bsZN/2Hh9zyOtj1NqL2pj7
dgLumUFBp9Nv1SpcM651z/hiN4ef2Zs14oLyUGeLBL14VpTao913V0YZfUS5JiO1c/aVAr42bB+z
Hk1Li0hYSK315I8PtsP0VMyGmUlCN74QoC3KPtBZsl3rjprlXHXMu6IuNwiVDw2BhjMzKz7Q3yty
o2dXhYIM8wdgEG7jlvDjMeCM4FXjWQrZYpaB755RSDFJOacl+b4kxClFRKUF6tMCsbobLRN3uQWB
I3N08nNd43gqxguDpaGFOjKlxUcrAWgXRUzcNW5+PMAaIy0SFkyquSswd/dNRPBrwBDhQoOhZOYu
Bh26wmhkSYNCXH5IseoXZbcRVnaRusOJQqU486wEDJGX71NoGXP23I8tDnvkHZuoiIJIFjvIZrYb
7tim/pGgPv7sWQRm+b2OH6kX2bdbfs9/8WfpA6OiSUgDoyg2J3Ne8nPLz31nCUZGYJLSifsEcPii
fVhMnOgG3UDizEzDkjFrX7QP653GiIrp6jC1EEH0PzRxwvT3a+3D1E0Vs6Kr0/PjJV+xHZhmc4h/
Sft5NmUuB7aSO455PKhC97oHQUcvRkbIwfdUQmF8tKXRVyGozuIYCEGPaU2GicStIAWNlkToaeUM
VP6iR5p3VPDMGb6kKcwZiE+dtYf/btEiYcw9Bo0xcBd7UPxHg5rQTOtie9kxKEplDvzyfSznf0uF
NpzmfMByx0RWDSZgyMvHsCUsNcOZrCZ3OJc4icTlkVMa26Ab9Tl8bFR0HnnijZAUwL75GyMM3res
IrMUR/MKineyPG9FhCo/uDIPTCOCCutexySF36JOsOuzBuis5aM4LxPlZIhcGmcSA1MpIczBkuw0
amwnrAhBzZQb1MV1hnzgw2t1xG0njnStBSFlE58z2A+eY0erptn2mb1RmAmccZDENpji4oty58md
GOsX5mOrkAfddCXdw/pkaneKwAiBz5T5VzURxMGcFI00tXt09xSBcW8MBxJvnD1NYrGuTFR4rJBw
PatDmupbiDaPjtdll6loP5bNw2iEuEMSmWlVh8Z5WF/nxahd6Lm9Hqrh1jLDfFOoCVk/UbsJUZLC
dHL3edFiG8e1qkVlgxbLSIk+AZTHzb2alLbe2bYH7dl8tApYdOY07SsPUCajRDCMoovaU9gAgStQ
7C8zXb2OGWqg+VZcgYiomHe3lGhdRHkGgnCurVoBta5TI+ZWQuhFjUgIUeB4kxU7OuuXONBCMJ7Q
Nm2GTivzfd0HqPURBMa2oSswuo89yzZacnM5VDREszDH0toW4UZMNWAFtZRGHGs3hsQ/9GS8zRSA
QkdToC0sB8AVx+HjArT/wjFUZaH2WoWpniBz3zLWrZOeCkcDkzd1sK9E/lCYNcD+INp1IO20SCaT
p5LpXXEI9ZuJ5KuSzQKFZt03JCd1qb9SDbtZwluo32c00dAGsmMKkfHM0JRV0KfJntr3adAGxsur
ol3YkAtmgekfchhXW0Z6cwaIlI9qZ52oZjYcF+PSzPrkzEBBrNPkkvPoiQjbcstaz0QIMBHLp7Fd
OwVAz9oIqVyguTkQVNo2Lxc5+kLMb0QSEmad4QTYYeCuwF8hMZiDoUSypBLOgiCC8AGuxZDgllgi
XJTIBO8lcBWXOndeLpMu6PdzGGv97FrAgaGDMSxc/PXLTtw5ESe6BGZMX1IakFkLRqa2zxVmIRtm
Iks5HNkwJZnJccmCuUk0vmkxyFHKjD5LYDFD3BsXKrOWoxy65LdIEghzmErjHAbmMnM5oKm1H4Uc
2ETtRXNjhjOVw5xN0AGehF/AKO6SsxgpClmvbgOLZoo/FKQjpWr8YRqUHcYGsAWFsmwqC1+ilEMC
KYzkKCSqlEpsNBMT7WSSIoom5RTGhfAQqwFtX9eQrhzLWrcqgK4QTkA8YoWW0gyDiiCApVzTSeEG
w5YhhRworGDspLjjyb8SUAU3tZsSscavLhuC207NTPxByEM5OpEjBSNLSkcaLZskiIsL8Mr8n5se
QOMQwVRP1dIZ6fVw627sPjWB+pFEmJAiSOIWYpUpZSuK/2zrj0AacJVl/TitHClyNVLu8jHJSfmL
u5g5NrGCcHIusuw4b/qJDl9fzaJgeqjQ0DQppo0guUJ4tvA20wK8L9lhu9DbGqWd7URMLYrx+crv
e3NVSamukqKdzr01SRkvRM9D4ndBVIz45hlvfG/R/T8im6KaPf9nXW1bKQ2WKBcj93RuDAszc4Ex
uzeWFBOHGhf6QN7ZnFEySCe6OK6k+GhIGdKBjogoyQ4zbkwIqf7WlKKlaHvInzEcrcb0xD4UCzce
PGg1SrvuDKpPvqdDBfWlHOpJYRT64hwudroapGhqSfkUvwKTRtaVK4XVTkqsDJdshNNbLJXZomtc
gjw5j8yC0l+byqPrldM+qvOJOUwVc5ZfXmfmkFL8dRabxKSsBCzuqhxUuKa8pXBQmD4WY8YhyJ5r
aWfM6qYI5jgEmU6ZnKckVhg/IwNudEt2MRfbPG+4X+CuLFaj77pMJ1sfTDe+9KLCWVkq5tmkhPng
jMhDLAlzIqwDsnECHOLkAuv6tZFl8bbBMcMhTCz7mnyaLFXPmyG7U4NomU09ayiDtPMkHrmVakaL
XCe4NixDWxZZdkgA8PQYZKg56foG2AfiIl20UXBToF0u8xbtpLKNU8+kbg9alOFYYbfmmV+YIW4a
mEA3iWwnDJO2EFNRruqEhAhtOLFrWfePisI44GIyifLRojW+S+YBOrhIaAW4+AjunLedSQQnxuIS
F+Y/Gn2/2Nu+m+U7++mv8U9/rV82+T672/hrn0tdDTea4QjV4B9T0LD4UuoK9Z2h8YeUmZ8GcL7U
ufY7oVMaq7QZaeNhfXtZ5wrD1Gy0WmHRBzT/SIvPpiP4ytlm6rySo5uGwWtpJl3Nl4PVInbAEjj1
OC+r4kKM2BKGdq7LB0lyOtHIWG0qlfuGSA7Hah596WlybcYoAvth1Mj09YALzshOwRjrmchm/koh
HzaAjzPr2wExbPDnyeB387qm2QADd1MWPRN8MpZ2GFky2vpYY9Z0NjYhzicHeo5VkTSqgswKicWM
qAYs07v1p3A5pv4uLOJzQZnIIbg7ynKYpWEEsIdbfMYw4q5qPH2jJDjkFUlM0tjISqfb0ZMLlky7
eWz7Ytam4SZLqQzIDEoR1jyfAYo+xdg21fQwPCBJzZGjh5fKpD+5dnRWQLrPverYr6pbwylkkUOV
G7vNBdmwF8g7C9OsTiG4j1TYycoF3kQfdE64bAYTrgHCYwB9Ncolw51Q28h9mg/OfWUluOaSjrTa
JPgQ6u6p7ccpVlxUyzDstl08LkPAnUEkg12NpFng4SqJJKvupHej74ACW+q2bksWeq9B5Kmai9qH
tWhAfhB+wUgf48c1ezFDYtc2yu2M+YJ1HkDl0UfGdoIKgw4A13lbXzCQ1VFpad4s1YYtuawjwTqM
kxfMCiNenSlNwypcEdbWMuYJFG9HJGy0HC1uGpwRKdTxeVQf48cpQER7FCzBMvEGsHRmt8xylkVm
R6YZkGz8zdixCh2CJdDdPY47YiyVLbkFeI64jmZf37hKStoVpmeiS85HSpViihY0t4iCbKojxZsu
RpvipwnEHM33IWc6oXTA8XqRBljTOS4d0EBuei+QlLWaCksnClfx827eZMDVq25Y5WbNYctU1hkr
67yhUnUMxkm8ON8b3gUsKPoeU1eslbyZk3TCtH0eMtueAqGcxNb2uEun8ZYpS8TOUSgLQ14JMi0H
Y/CObIsrm/p1PY/GBNi2YNAhytnmtww9kxzhwEInZxT0fwppQ7sqmXk9zrx8o49BD83/3uAURLHs
XzstoTbkFtFmbdOFOzjgrHOSp+aB3jJG2o2Pll9z/4L61OaZCGiemt5TrNf+zBysS7d0EJeZXfDu
RpX3PBbKLldCRiw68vaGgWkKVysuPXJ36K482/xq7K4L2cyNrOgkCxJ6IfYiKnSmA9BJJo2ejG8G
7N9989EV1ZJKmscN2qtSDHuzsT7QeKZXH0iqr/SM5xpX0xmWJGUcMbVawc1fISg+pqqTzOU8d9Eg
IZlmd9I6wEkytUfa51HVjOLKt2i84Jx9ZCQw2yqi3rlDuKdndy/SttgRqolwhKkf/0p0EWN0oy1t
HvGkc/oZYo7PwXDVT3tR9cskDc/ImiAYkOyn0tn0bXyPCHCZxeYlFB/WprbZ9GF+E8bhUZ5IL03b
K7NGN8nhAiLq8JQufBowMzMPaDRNMYSjIXwsazec9dyi9Hl3vu6cpXZ/nto5jb+wP9EihSkPgxue
6nzjueppNoFtUejtNRWzH1a6SXrACSbA+sQEOYiwVXAEbqOLctAVmR/abOyaAWDPJ8itLGh1tDRc
FsjaR07GkKEJkn4cSNxuyd1DtMDuKWmQbb/VEhLlbPfKdgiJLYDXJ7XJEFk2B3SjXfg6QULcHX2g
czQx4c+qhHSrBqfIQou7hW7ptNRPJ0wNK1i7ybxAgVWERQJYYiebXB0QizN9CXPd2tkePommqXk+
x3TfN7LLo5/2fv+ApM0BYEKe5sssNJTaY6NEnN95V0yqTXxaq7LmjtWfjlXuzmo8/rsmUsOTuGJY
wY8s86ajT1fl6hZoQ7+xrI1fGh8Zm2Hmb5zuCH/Jj5Fr3WWQjueGy0BU52CZBICOH/HRVBpi+HSj
X+UwFhn1ofdIdOS8m2JrE08rrfTbuZbwr0O6xupRrJJRJ80yJXJPYSTTGXc52kPEYCAjCPN03Lfp
dGYUAfna7CpMyh3bVVft7Ux5yooQtEXdUFoX4sKVoMQQp23Y+Cdd/QRn4iiUQEUfsqKEaDF26gG6
xg8CFQjetMPEmOYct6Oc+ZKnAsJneYy78pSMuiulZ8zMB+coF1SJd4zhPAZaequCxJMkAvhxAX0w
TF2QIfEPJXNHx1xD/+zW6MJ0n8CRjDTzoo4tvCLDWO5b31LXflN8MJgziiWGMqF3w+PbntPExAXY
1PvE5VlUJb4S+Z19OpY3kVLm86iKQia6AF5akC+xZGOfVPO7Zio3BjGHujqqSzc802Bm9u7G0+nY
lTimmTo96yRcM5CUzcF/1KBuIrTPBqM7LXJaCx7jZ3rwSMj9gyZxnX3t8etS2ptE88FFVw5jpvSE
XDFV64jJFj58ubAggPoaJW8ME9SqifL0nfK8DJlUFQ5qzIgHpZcoUZo/jLhIvCiy03KQwNEpUWgs
Ev2cexw0O4klbZW1hzFjmTO8RRR6YjOviH/bvEZFkORl5KauvxnzJMUslF5g2ZcpipwANIlELQz9
elQ5x9aWe602ebAGcP6eSszZhMNNq1CSlJNzAUTyxj3P9eGQSPxqJEGsmkSyNrBZRwlpDaG15k1y
opbZpT8CUqOTf0Zy2yRFjgm1gyiBj7aUPzIphICVO1hSGimmFheS0GGw+8OTxqQji6a/FlJSGaW4
UlWI7X1Yv48trVlqUoLp0GLasKzXxJsWIKAQapIccyH0tGtVijgteySlZLhLsvKgBulDJgWfVgE+
wJDOqaqOxhqywvEk5SFbCkW07ZxFYVjHphSRSE6HvYGs1EmBaZBSk4fmxOQDwG4mLIF8BuEGPyXY
aJUUwcqqLv0UQGqHfiVUeoYBilYlpS3Qn7WUuphjnbkJ+ow6jpcW9vKd+2SVbbKNkcl6qZcJvwIq
vWS22CX3Y69JXa0sdh4gVqm2Rchudj1e499fTpJ1KnU5iVKppFJXItm1UrsLe504yidLanqjVPc6
qfPZsXGfBoKweyYjt6pPy5tEiE05OO4+LNwHzLeskyiHptQQmVm7FYiKmVQXQ+V9ZAmd/l9cLsLK
iVel9yFBkLSlMlkgUSZIlQ6SZayXIbyxOefhW3ICp6XiY5Mi00RiaOOFbvopc8biNk54ppwOnrYz
gT7p7Xit5c45fpltOXbWstWzfJGqwTqhLBgLAzOD4++0ctjTLLk1MrBsdfs4eCkXzrlLlKlbOpqL
O74ouO5tNW+8YFfpyN2xN9BHHECoZXaoEgsBT0O7dCIGEkDAgXfPas6bVij9WcniH2fNX86anM9+
e5Rq1j4eim8nuvH3Ph02NfedrhswSoEbIPxy2vxy2JSML92knWHotjBNyoKXLAgL+wAND3odKgPz
+FC/9FXsd4hOoCAMXXsesvpDLAiwE68PnAYakGzSQPO26OO88pSS0+MwXBz2c78JzmT2slKqOx+o
g96aG5/SLiLbJjP9UyHwBBjBtVkOxwOxrUC5VgY7Ej78lTLFBDTkZ+CUjyeL8iIDBS04LOX7JMhI
PCm2oz8sqtrbKxn9UoCNV/oUnY3BNvTtK0UVW73OTqIEH7SjQ3vp/VWi99uyTm4Um0ms6dGadBoR
uXkE6H4N8ZVYoaq/zjKGPwpsu1At47NulAkJ6rg1TEKRykpc1T07l5cqt1kTnTu9et+Tigt/hx13
a1X+amRRK1RGesZ2DjZtYTfTFg8fPtjO3CWNuinGYW0TctHjgugcRpm8Gn1fXNdFesSWdZQJ8dgD
8bF0/6ZUlCcrhzcZtpfaIkvdi6AZ9nbYL4yoveAk3s594kAxa7bbgbSCAf5tqEfjQi8IEqLvfo9j
ReNZn5U+Siht9Xklww8qUs7w8LzXxvs8N/FzyZiEsiCGhNyEgfyEwfFGcFREmvRwWuFU0LhSgvQE
GyRNBG8Cdp49VpF1zyl+YZPQYMuoBk+GNpikN+iFtixJcmgTYgyyqzAWDSclFpnGbg/OplJ3nIuv
TRIh3Ga40s34vV9qaHwDX5PhEREpEg20NEp5j0QyTFmFjJpQBnphnonb1jfuBxlHIcilyDUCKmwZ
VTGQWWES91STY4JfxPcTLDHKvdkpO5zWDK0ReTEa8lxVo02WXYkD1Q1BEAk63mN7wg55jQA3kqCh
k6QxykgNj2yNqLWOvcInzhfdEwq0H1U3ugzjiCBgVfknqe1h+Bf/KT+TtLk8+1PWpmeE4zb1X/4s
eBSLT38s+6+2KgwLjItqWriyBfZw+fWHw0WY+Xy39k9mRHvCslVi7zjHqdykYYNP0Ne2les8hZi9
MJuDKW/XkZbuFM2+zq3qQhdrL5R2Vn1ezcNK2XYmVNWh22VQq6z6s/H/t9/kN55y3qQNrI/1xEJA
/fpN9tkQ0mcYezZSbLOclGZEnrx3WlBTxOfKeC1vXIf5uAHeR85ctI4urI7JInmZy/aUXw8OP7Th
jDmm7NihifFi3fzWVXx+B68uo2O4miMsljW0tldMGsv+Et/S6C1ecdqgiqcx+gQRpZwSc2u0kojA
irmr47DfB3IVSXuiWzgUdV1xWQ1auszlqTCelq2qMnFFQ5UBUTEvdIzAtkykUNNt5z4FHfm69iIt
OPWqMIHzNjgZo1qf+0jBuky4yIPmXFh7d4RfoWspXqJ6TDAPgiHEqLMUAqeNXx/GMmYSs9ioMkmD
lGZYVQ7hGjJlI5V5G1EgjjQLfExQBHcjkRxCVE+YI0leLAKP0BcmmEBGbTS/PdcI9OCwlS8o588x
o3TkZK4MYzxnumnasYiDhYqpcWU+iCWTQmIjmFepfuWM6YG26jlrcD2nK/qoGxecvVkBJlJHujEz
sZgwiT/JTJIuNB5ULFgKUs/QAEU2VecIt9OJJQNNYpJNCkHEiQMCXifzBBGSqBazvBCkoWikohQh
RlwdB5CrpUfKlN/VYtFL96CdgPtLBpsjU/LIM08FpmqYd+kzG53EBJnVEV6kcwyLp5V5PrTkFhSq
tNMyzFBi1h/2ycAMkjtegeO+1L3y3A60K7U4C0tnNdaA7+uBdiyTRmMOswDga0O8b48emqv9VQsX
wXI/8GER3jxSAPpFaWMBhXN+igI8V8l8g+Hib8seGVSxIB34REjD4nr+j6iJLkttWDeM4kEYGPBt
DcI/q80Rx6t/QUsJVZDCFcXFH+k1AQGcouxu0vJD1dd3z28lVi4rrdtLN1ctVRMrZ+6nCV3u36je
1I/yI0ZxdFrF/lGH18hoza2eIyeBOY4j0GVt8CE1hicTec8geagngSi1iCKKZChRHdn3iitjiqBk
mDETqxkJRgEsM5DZDznJRg6Mm0UYYPvpZOyRLQOQIhmF9P+q3PvnT2ve4tAcllkTNtz/T8xiP9Vt
0tRfZsrlV5/X6ytOWX/PN33/hf709PyiV2Px9Jc/Hx7TMFuENfyRh+YbXQd6C18VkM/v6/lNf+9l
kgNvu33k9Q2bloRm43sxXFZvmF1//hOHPP/zl2V5acIGo61NdIJkjr38dX7vQnz/M366ot//nu99
gE+X6IVDiR3nbdfBemcwWiMs/gebwlHZZ19eBwgDQFp0fEaWhl1JXiZ+3ovb5bduiO9/xj98HR7y
NmvkHemH+VejZhShv+8SvHqFr24FzgS2zv84qwv99SVwuVP4umFwXjDcTzfe//4F+M0HAl8ZCLv/
iecBfh62CB4LDknS+vbiPhDaO4NHATQxNeIPdwk+dyJfu/X+jjVBFpo6Tz78ZQK+OVO+uAasCdA3
NKGyIGhciP+zZ+E3b4Xn6/D8CL91TTBVm0lNmqa6rj4/9C+vg/OOSpJUI8yJ3DCWfF7+T9aE718H
233z2ui8g3uKS5C1wXEsUCtf3Q90tSkATfKy6Grb+g+3QzCEq9rma6XlDz8U1jtQlg6KCao4QLqv
LgFaC0sF3Ug2CVNAefpRb4VP7+uXIucPXwX7nesKk4ljFkghf9cvHggh3qmyRiCsg+tNK+1HvQqv
Z7n/jqvAwmcLQ6CSWZD1v74OGsUC7CKblUF6nn/c6/A7K4ZX68uLisEie8/WDP5x2BbxtXx1P2jY
t13+3HGpKFggftCNAuzt76ucvncdWBopHxnFt57dOy+fClINeShYPFSd68SU/4+2TbjgDdy37xIS
VKBKXxOdN/3XJwnCGKnPeBhgPwqqp09Vyg9UQH6uGt5cPXGS4BgBlfl5zkH79W4pkOUNlwlG6BDM
Pfx4twOGM41H+W3Fk1wEBZuhqxomrjd52794Klgjhe3ia7M0ugPGl2LtB7od+P2xfL95aeCpEC7P
P+MJFIqvNornCpLjN7EpoAmNH+9e+Hyi+B+4GeRvWj76rlwAvroVqB+5B2wV9UFaHX/MdeFZMX7r
AyFo8HKwfmawU0a+vgrUjxoFpkvd8AOuCd8IIPo76iYKZOl0pWh6fRtQQ9Mj5A7BUv2DHiN4kt9c
OlrvTMvB7aurLAc2bYiXiyJqGzcaEEvOnA5dnz9QKvyOlfNnARN2YvL4LF2GT/W3FM7f+oYvYtav
v/5ZrPukyP2C33z+RqlkfvrZvyib//pVMfUspL344hdh7eVf//wBf/2jv/mmvvzhJnyqDtVDMD5/
3PHz2zw5pGif14f6paL6cxn0yxv5lf768wrwvdf9vVFcvy3z/q4fszlEjz/9pzILg0P19ef4LIS9
9XOsx//690o5zpnvVC7zovpacGR//FQmvPXHrJ6in/76+hN82nrf+tKzQ3XIxsPXV+ezGvDm1/6b
zK83/n5neVXnj8q/fTj89J+Rcv+UFslPf32l+RLT9qzvvPXDXE4HwoNhmPEvjQySU2ZP1ZP/8sJ9
LgVYkt76w/4GIviNl23z1D199Vz/UsO89Y2ffduMgw781lfe/fQf9aScHPwRghy/hJwws/jLy/7c
5nguQt76o/6Gq+iNV//66fsBNm98+e+P37zxxe8PyVdLxecbhwPaW6/5ZZ7m/vjldX7+fSIGfPmz
b3b7ftc2cMW98uu3/Xygeuvb/luT/d+93t/ar3/umP16F//SCfvWX/u6RJHf8ZA8Hap//W8AAAD/
/w==</cx:binary>
              </cx:geoCache>
            </cx:geography>
          </cx:layoutPr>
        </cx:series>
      </cx:plotAreaRegion>
    </cx:plotArea>
  </cx:chart>
  <cx:spPr>
    <a:pattFill prst="pct10">
      <a:fgClr>
        <a:schemeClr val="accent2">
          <a:lumMod val="40000"/>
          <a:lumOff val="60000"/>
        </a:schemeClr>
      </a:fgClr>
      <a:bgClr>
        <a:schemeClr val="bg1"/>
      </a:bgClr>
    </a:pattFill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/>
    <cx:plotArea>
      <cx:plotAreaRegion>
        <cx:series layoutId="regionMap" uniqueId="{F162FA85-5F02-4E46-A1A0-50B1E50EF27A}">
          <cx:tx>
            <cx:txData>
              <cx:f>_xlchart.v5.6</cx:f>
              <cx:v>Termés, kg/ha</cx:v>
            </cx:txData>
          </cx:tx>
          <cx:dataLabels/>
          <cx:dataId val="0"/>
          <cx:layoutPr>
            <cx:geography cultureLanguage="hu-HU" cultureRegion="HU" attribution="Szolgáltató: Bing">
              <cx:geoCache provider="{E9337A44-BEBE-4D9F-B70C-5C5E7DAFC167}">
                <cx:binary>5HvJkt04suWvyLRuRmIgALKsssweQN4x5ghJKW1oMYkEQRIkwfkv+hNqWeveva2s/6v9SiWlIhSq
SrVlmbWsJdMQnC6IA3c/5zjuX++mv9wVDzfti6ksKveXu+nXl1nX1X/55Rd3lz2UN+6o1HetdfZ9
d3Rny1/s+/f67uGX+/Zm1FX6C0HY/+Uuu2m7h+nl3/4KT0sf7LG9u+m0rS76h3a+fHB90bl/ce7Z
Uy9u7ktdRdp1rb7r8K8vr21R3bwoH9L54eWLh6rT3Xw91w+/vnx04csXvzx93Dcf/aKA0XX9Pdzr
8yOGhBCI0YBShMLw5YvCVuk/T+PgiFERcJ8HDLGAI/z5o09vSrj945g+H3puNB/HcnN/3z44B2/0
8d8vtz0a+Jejd7avusO0pTCDv77c9FV6084vX2hn1adTyh6Gvnn18V1/eTzlf/vrkwPw9k+OfIXK
06n6d6e+AeXKljaFwf2JePg+CwmHX4SFwWHCv8ZDHHEUCIoo5piTj3B9+uhPePz74TwPyOf7niDy
+fBPBcm7m+LmTwWEBwL78DvwmUCIPgaEHwUhHA9CSgVm4hA/XwPy7wbzPByf7noCxqeDPxUU8sM/
zId/uM9T8lyC+OF0JSiFAPEF4Yw/xoLgI4SCEFGGKKCFniarPzCa5+H4cuMTRL4c/7lAuWlvqvnP
DRGY84CHkK9oEIjHARIcEYx8giBvMYLYN6D8+9F8B5TPNz4F5fPxnwqUzU1+/+G/PamBSfyJ4SKO
fEhZLPB9DOUCI/IIGwgYSF3CJzwEiD5/7KdK8kcH9Dw4j+9+gtDjkz8VTOv5f//P1jsBNlh5V7Zu
bfV51v6E3Aa13ScQIyHymY8/pq/HpZ+IEAMZwyEN/I/M4OtK82NDex62557xBLznLvmpILxabm5t
cec8+E9Xfvh768mH9iH9U3EMQ8IEERB2hAaPQ44coQCKFKdCQP36Jh3+X4zueSi/+6AneH73up8K
VGlbZ++9/7q9+fDfuffuoayLD//4M2MzOMJhwGgI7CMIOA8fFzmCjsID+4MTiIsD5F9H5o8P7nlI
v/ecJ4h+77KfCtDXN+5Pl7riCDOEQFZxDHwFP5W6/Ej4oYCIpIISKIhQK79GEUb0+cBzuf55yD7e
9ASfj8d+KjBWD/mHf7T/CTxICLmQMgb+wuM8+cl4wBjYi09D33+qqz4N6ccB+XzfE0w+H/6pYDn9
8L/S9sPf7/8DwITAMihlgsHkg5p6VMJweMQIxQQFwEGAOj6F5vOwfhyc3+98As/vJ34qgDYPw8N/
Io0dOOAhS4WHXPUIGyhEwA4F4gwTH/58xuCfnP4wns+H/ngS+/gaLx9bX2C/fXrYTwXI+YPr/gPR
AuIKwKB+SGHen5aV8AjiyPcDEFoQMEH4hBwchvTjkHy660mUfDr4UwGy+/B3t3inN+lselBUC1jc
1vyr6fhBu0gcEU4oIhQSWoDBn3gaLWBMYHAuQnC4P3/sp1j54ZE9TwC+85gnyH3nqp8Kyr09iClb
erFbuoc2teXnCX0u0/wwjmAfUQEB5n+T84AqUChWgjJwBL8h3z82rOdBfO4ZTxB87pKfCr7XD26p
2w//+HNRA34giE98aFf46En04YPfIbiA0AP7nH0jhf/QiJ4H7Ktbn+D01ZmfCh754e9gWey1gzz5
J8YVdP94QCB2EDBwwR5lR+B5EHGMI7AQWYDxN87tHxzS8xA9fqEnKD0++VMBpcAa/MjK/1SUwKLl
QYh9Efoh/tZ8IJQB++CMYYbpUz7+h0b0PEhf3foEoa/O/D8Nz/cG90nZf6pMj6750f45mAqcgSsE
BcgHnvG0Xxse+Yfzvi8C7IdPPfbPre3vj+Z5XL70xB8N/T/eK/9+H/3LFoPopruJP+5N+KqV/q/P
fnxF2DTx5NZ/mi/PkodP87W9//UlxASYNjCvX3Y9HB7zyLh53G545taHG9f9+pKQI0wJFtB7RwSc
PgSEcARyDmfQUQB+ERjywPKhTIWQJyvbdhlsnxBHISTQEOglGL6HluTLF872H0/xI2gMQ9ELBHTG
QC+zL9tDzm0xp7b6Mi3//PlF1ZfnVled+/Ulp/Ck+tN1h/cUMCYC5OZgMYI1BTsE4J3ru5tL2IMC
l+P/gSo/IWB7YmXrvJKZ0ceDtm9CTLpNHRpZGnZFGLoaevOuMVu/G9814+JJU+pz3I6xH+xTu1zz
sOqlV/FaUcKOTVPnMknLS6P7TJYupxL4dL2zXfmOGbPPbb9LwqraNl19P05u2GRee13kXqJ8NF2U
i6GSs+G0aJJAeiOPCxQUKgya+6ru9aqdV1NyzYu8lL1vbhaaryZENk7Mb6BpZaOM4tMQvAap29bJ
phAiKlh1bW/Cgj7MWb1sQi26KOuo0mW5Nglb5Qm/EvBslXQoiSobbLTJFhWUSyfFnG9y7h13ruWb
DNnfqHHK0crIoe5Lmdr8LiR1PBfZO1M7qgxvQymKStJpJnLq3TW15dui1onywmLlUEOinoqYLbVZ
L3R0Ucl/Q0NP5JAYiephjCsi7kwVMjnVkR1TpwaHb3yzXGWdTWUSLPf5W1QIrbIpWSMxpQpm3MqO
6U5mZZ+pGbkTOiV751whfVfuhiQVqiEmkEmnI5ewh6ksp2MatHTrxle0dJPknClXMCfron07evYu
SNE9g8UUZ3k9rsrEqTmFy+akj7FmS+R0cRqYSq/sWG0sokiNZVbEmN/yoEYwjVYK3+vXxu+Zqssm
lY01YzxoqsicNVG3FMXKFr0yiGA5py6PwqLLFI1mrLHiXqljLLJjG4px0y+TL4MJpqn3vbXuXbnP
pn0iBrombtynbA5hWtm09vN6N5Lr3DIW5xhWUO8Guy4qYSI/WG7YbM8G25irpK5GlXdvkqAeNnzO
ckUqfeX6+b2zKXxKD2uD2DRTadu90VPeRkH1BmK0kdzz8pgIy+O2M1bmY7MrtUfjNGdtjPDroq5f
T4vO1rSmQ1wFg5UNBJIkxcrkWbNGWfI69/rf8nb0JGoPUUO7qGjIhVeVKrPJ9exldpMuWSiXIrle
8ryQAYRc7LQdYPXOKhjTS9hiVUfgDbi4TpHYsspSlSJqZFC3yS7B3U3eLq9YcTEXupSE+anSfLDK
880O93uEykHC2HJZk7RYMTh1bMbh9Vygsx7ZTiG+vHZ2dCqshdk1KdoMnq5XNmNc1Yhblbk0HrPh
PDjj47pIlnFdFYlRSJtOds3IFJ4TWSQB3nchdysRlpUcUFbKgDS+7O3SRhlHaCdM0yue2X04uETW
qVdKRwKqykbASuvCK8oqiDM7KKYnf5XhYJWwZNkkQZdEpvGQqpfekywfY6KHKxHUp1UdNldZ0TbS
s0RIx3u3X6qZ7zFPIIIgJ6whLepVHrCNEX6xplgUshv74di3/arkZol5tlj1znZJoTLI3zJxxaXt
CaxCOu1hdYywHF85SooYDAgUFZhFfKizqLH1Ma/nE7+bhrPR4iLWwgxRU7uN7/eDdOPMIb8RJKEh
dLHw3K9lLkayLoP8shLtNiy8RsHOuRzuqad1SryTwNIyMrm/xCbsWzmKMFjNnr9NxTIquwR51LHV
3CvY5MIjC/k8bgQq4zZLsjikppZmrmXNib6ssTWyyWG5kjKNEtoamSx0OUZ2GCQK+VtiyyEa7ail
x7MLqs9Ai5lNM2VXk/U3GSyjePapjdBA1pTXgxRj30bVcoKKYAM77U6n0jZb3y8b6S+iUdQlVDXa
f0UmzJWrxTZL0Anp501uMiQDr96iul6PZe3HrkCv06lYtnmRTNLmlx5qEgmgs3imw93o8kqlBpZk
n/lQYkZ8q8vx0sx7qvECoQRx4tvhNi1cEgW0lboq7zJRtqr3mq0obaWGpTyGLjhdZ2ajc4pkF9sB
HtjozMkuhZrSLV4fTZ2983+DjLP0ZaWEoBrqgH+b0GaEslLoFa7MK8Fsv+UGsrxpk33duHPU7dOa
JLuZVHs7hh7UzzCTbVG2q4nPBaQBt04NzSLR4HhoIDzM0HlyoN71gr2d9elZNvhIYd1kKtBDEXk6
6OVUzmPc1BDFSdbv+1bvPMuPhUi1GlCTrTti9zXGZ4KP43rhbMfKJoMM1s9RXZVU1hadjP6p1TxU
Q+PJrIN6WqPZrjy9VBuRhJLVboey4cLjLFEToWtdMiTn0p6UzjaStF4lx3I+0fDXOm9JK7MxCVdT
WwnFrIm6cZ6jqoBswsvp1hB0ufiiVrheuMzg+KrIq/vSpxDIWvdqQWSMs6YwUpCgWbXT3ByL6u1E
inveFCpxjkW5yGKfltJvMhPTrBOR6Of0IkHFKiept0OEXCS9m1cJ6nzZ6PaiZaVdJZz2kRAVlmNP
Lw+3yNGUXlRPGpJMPewooVdlg+pVZ+gbUlT7HIcn/aT5vsnsb6hIy5Wr6rhMUwtEw/Gogk2s29Hz
zorMD9Q8T1QlS1ecjkt5+JDSxMvSjVCXaL3CGX01CGSUse391BR8VaROy4n648r3Oreq5uweTeG6
D8qYhhNapeV8kVU8jKmd7Ik/L295xUdpjXjP9dZQO26cRdueaeVpzt7krWiky5E+bSdX7abWAt3g
4xnnLVdtstSQ6mHpyKnzctm5sFNl1zk1hUuwKu2ySsl8F3TsbKx1ZOdy7zqHIi8HfElrxK5t/LhC
E7zAshSbhPBZWS+JQEkWam5suxrNGeFUYgdh4jQs/t4TWJZiikY0d2qmyrJWbGbb4MuBlYo5yyCU
VxwGFfHwGhX5su3GrettE7kGQrbtZxjflCvBwmyD2uSyseVx1zcsmue6lcTTsKxciza+noGXTtSD
Vdbnl30QQmZjA4t8rS/NWHi7jJcb0s7puvOILJfkLgzR2RTWm8LvGzk1kEDCYDothB2Ad/UXlvLz
ZLY7HyKcd1zLYtL3bQ0cM7TGSB+3hRRhkUWjSCJHmafyHqr213uIH/HyO1vPrU6zf+7c/vLj305v
hu6h+bip+PeDh43fv/8UXf3X9Yv3tn1xcrW6fnrlQUV9ufT33ckH3fJlq/ITLfRpC/l3hNK/PPnH
VBRoGxKIEP0rGfW9bQW/C6rfn/K7omKgfEKCacAFPrR4vygqdNguGIJfcWhlETjzWVHBjvMAnNwQ
EQHbmzmCDbWfFRUYhgx8KIQPmw2xDwrt85Q8Qg605DOKCjbxfqOoQJ0xxCmIMwLDOCiurxQVnw4D
SzusipStBUkSIETTBYf8GkCeTXNIuM0h9epDEh4hG1cf0zKkZ8jS9pCuCVvmCOpnJmfI5V7mj2s8
07Mesvx4SPfBIfGnNT8mIt8RPOzrQ2mAxDzGy+j10hhURJkBHdDpECkfs7PKZvvcy16hfvJkDiVK
Dh2JrQ6yiPfdevxYnA5lqs9SLe2YpYrX9T47FDPc7RuobSZNj7XARHrp1G+noXyVHQpheCiJVSVu
Kw7Rgw7lcvalvcG6vcsC4D39oajOzjhpBYI4XzWUI4nbjV8FdJ3X9hjSYqVI57b6UKp1YO9Q42R2
KOIMqrnpSijrhwLvxF7X82VZ+LdlJnKZjvDAcakqtQA7yA80oV36RKbDZUWyWY68W7bBQF6nbvBj
DCwjBLZBx3CRRE+bolhOOuAj9EBMWmAoQue+sgmwLz9tGhjj2GxHW58m02ma5Gvu4w1veqlNVV/T
xSQrmIqrNhO7KfEVS2kgrQ2ByTBfwm6RKzxqLmnlZ8e8Me2qzmIzjOvGo2+aadb7pMrf5tWcyzJE
SOqGvm+0PetEX0vqNxfGtxfIYr5OTJftAcx26gtpC3aOp2zbduEuFfZtCAlsH47jrWuGWpYzS1Uw
dXHPIP3xpL/MsUlUn/dkRbdZNmxETXugKuUqrZg94bY7pRwoZEYXYB2oe4c4rtawiNwu79l7vjS5
4pNKoHDDnFDQPtq/GthtNR4YIBluhmC4TJoijxbSvu49LiTygLp7hPYy6bvjMQxvUO11qgiWOCuz
MqpauwmG6brQDObZ18O6DIfVkGXApz2nFjvt8So3qY4D3ZqdKUsb9QnaFpSlUeVbP55JnkvYTKn6
jgQxSUqh+nA/eUzvNe0GZbrWqC4vgX2k0w7qrPWzRPbhUKmSAh1YUDGposhWurdQ65Go4wYKZ7wA
o4rouOMUp6dd5e9Kh+4Rtq/TtrhES71PZ3oypAmNKG0fAJGC50uEvWpSYdtqYPf2FmSJa8dJ+rWJ
JzNc+VUbxM1goHgSckLzIJVhF6x7NKTSIxUosA7er3YiSnF36Uxn4p7aTFYdk51XgBjG1XU99qny
gjZRsIczdmREO7bYqEhA3WKvKHc48eOgwH28eAHEWQuuRZCNZ8TDkgahQh7Vx8jdwiTvQfWkq74E
Z4QNg1N55vlrliXVNgy2ZWGHlQfl/qSEIWQN2RaFD+mFD5cwcbM0XUejcOLKr0ezLgtURRboaRD2
d6SqzjqIaFkEYgRumd7NJok9Z06EHlopQGg7jM/9MX1TTUHM2iKN2yJ7S+vRi2iBC+kWBWpnWhkM
nC8f4ZQt1ZgMEo/pnScKK6ua/tZRV28GCvR3YAWJLGYDmMrz8M4kN5Z3qSKgqRzVICwaJqshyUFU
gJOigYV3wDDEBbTcbUwKUkX5cGMmNskkNM066JSmRb/S/oBk3obpwZAoFZ3IK1eGp1Wv4zlh7xMi
9qgsD8yqu2u5J9t0SWXqgxNUW96rcCr7mLaDiPq2n6LEYx2wrCpbJdMMn9Snt3xxeJ1rGy3MAlcL
EQzNgjKpqvoem/ZdPvX5ZlhY3LdztIRlHp0XnksjXeU3OXXnnJdRaOh13TBwDxDLojKc222Tizdp
NY8nyCyyYdMsdcrOnG2rPekivyZqMUyZTJ9yTQFJC9qhr8cTFtggQgaGkpak3GStg9Rvl9NyMqes
KAPlFTU6WBYRS8Wsxg7QrBgz0YDxfIYbFm4cmu61C2QK2WLVOpGrlnW3dDRCDpqBDeDqu8L1oCkg
dPKl2Tkwys7rYQYDr0DvSKtvQXMmapgCG5E8vC8btmow8MmgUrxNIZ3wHINXMV2PRdKeej44X2U/
ypyAJ+Vydz8jfO3c0siE852tAhMhDgFWQDhJrH2og16tlhLMwSIH8c7cBMYEh0llbQ/2ogYzr0pS
1VnaRKaioWySBMd5FSc8P8HL+D4fdAUWzMKjtDJaJsm4RHk5C6XrNof1m5QxbBMAjIBkGg3GXlNC
NazNqDyk26i2ARQqg7J4QnOuMkKLOJwWrpIAQpgOr6zJ/AtPv+H10uz9OT31RFIf3n2SwiBPua5W
Fa9s5BXIrEfqIdnUw9qDFKGaruJgVZYg6/BBbvCblOn1ECbzCpyoGyJ8RRF81gISWmrtP/S8LmS9
pIu0OqvlZAlIX7LErNbXdqkKUPH1LLthKCQhKLZz4SvHs4g6WJF90ce+Se+aPEMx5d0qbFqqXCKW
CPS0dMF0y42BO1PTx1WPeqV9qsIBjLImqKCA5H4fN356FpR6jeqcrCC8YHHO2AAaLlDGm2eVggAE
I3G+D6tUrKuBbwuS4LUHG3alEWZbGO80q4MANAsYGJ7JWlXluojSPKqy/h5zfmKa7GxsdLMa+2rL
WdocL329c5C5YBK7Jioo2JPgQZ06f4CI6no/7nlw3NDsOMjRmUlGeJvWnIIOblQupB/gUY0OghqR
eg0TRPDiS7IpLRABDmau9DqYgMlLk1XXFOfAi05tPYB9CNZfMGgNLjQIqSFDx6Zvonaq3+im35Es
j2aUIkmMCDc1vkjOEGj+c1CwvSwAQJAf9TUvAxoVNdMRWfxjy8xd2gfBZgzXlS5mMJIudOMGSZF+
65kkshpYSlJqJZoWCJKwO6aXXdI1jdID76OuwMOu4chsjEfTM7zwS5JjDRLWWdk3HG+d0Bdd6I8K
Fox0QBaiIHunk+rUeuN8bPHeBFVwmh7UWwih380NkLzaa8HzCyIWAhcJiT0FN6GToR0KMJvyyAXg
U+kESNEIrRIlulS2uG3WfV+FSmiwttuUYMX6tJcDj5KuuMI6YxGUnt20WPCv+kVm+gR3JdhKQPas
xuYkoGRjkOH7GWKvGcEC100ZrAWDtbTo/ox5LZKtX5y7zBw7vxjhtlWQRgtOIEx5NkakgOyRpmoc
q2NWi6tpTuxqCWe0MqaNfd7f9Vh7G9KMWE5+OcRh5mJonLQR1vx4bkyukhsGRSnybNbFuDerrOpu
UwuNAjTM85lH3tRZ2MZTPrybee6UzjRZM23P6zw8AQPaW+nBVLKEpRIFdbeZRbgdhQ5XIy+uU7BK
gt7FZTcQ1dexDUGFapLZNXjucsRQrVmQKaM5hXJc+yrA9ekgin5b9cFtmcy73uVbGJjAGOj15G7H
GhjKUidEiRFIa1AnIWQRIFXAnpximX5vlmCMnLHriotiS9s8zjC8b113bez5fh4XfQdOctvscWIh
33ckOfb1ys3tsJoC/0GjWstyIlILUPvgkzCV5cNJW+NGdS3QogFWvI+g1kAfCNa5IQE4ZO0JSTK3
MjoZYw0OyxaK8zQtp307ADkonReBleRt2gQM1gGIc7iYm6YBnlG2bIgsAypNq73uz/2SQ7ejdK9s
ichlDt0FXYktiJ9u06eBcmBUxAvoFVh17dqn8yKLikdMZ1LP5Ws62fMlAxYbhuayH0Yow8j3Je7D
s8SC678MxaVLhqjC65JXabywKYm8tLqbRA7NEDBlSNZWMg+yVQb7V64EcB4OxI8jj2zAZ9zU6Sw2
Q9Nvh1a/RbhvX5WJX66K8a1nk9OPam4ZwBOB/UkwP2EXVdz4J+Brz9IvMnCYa3OPuzpXFo39OtEZ
jDuXfsagk1CDNkREh7LobCLdNGxdgieFpzZbsXmO/QH44DAR5TkG7ZXG7+SQtuEqx6kMQBzLLM87
iRN6llfVfTgHZ8U09MrzZrRZaDooLxsvBGTJWFTtdpi5lVjgMA7Cc413QR5Wx0EDvTdDh5XIkne4
YCuWgTNNp2prXVYpsBlvs4ONOICfmIzayuJgMYJtfJIdTMf/n7yVR534z3s/Dp1bfHAwvt+dPoG9
jzctVMPlw9+/fAnpy31fjBT4xhB8+Ri+Pwkb5X0Bm34/GSmYH2EMxgr8Yj58W9yHM3/ASGHwVQd6
+BZEALu4ERLBjxgpFIlvetOw9ZXBLkqwkeAbbNQHO+drJyXNXZ77FbQQisFMUF1ovUcF+83n5KSs
m7Nq9JNtAX27Ppg7SbpyiqcGjGbd7z1rppWuvTTKE7PzS5NIxMs6GnrQkE0QnCObtCuD+kCh0wbi
OJ/SKa4EkH7WI1U0NahEnhPppwnoC9TEgR0gwmbWQlusK2LbdSxq4ALsZa+xb8rIQcGOSJfLcajz
mHWVk2FhuzgvBPRxhga6S+WcyWAhzTZdoGVrGd5MFkK3naGXQeehixiWODAJmCtxw3rvde38XTUK
cOmzJs5C/5123rBJqGnlMOogKjGZojABCVCZeVDaG6709Crx+wilaRoPNHyF0k7lpIrBBmDR0gDb
mxoiM5FVwCv0zi+qAmYWe2tjmi5C1QxNwlS/06M4NlU27mmK1OxuQ3DOdjyBLNN542ZqZ7GzTZlt
pn58GywXrTckx2NAQWmHvaQEiG4iSiZnU70tlnETZOah6MZrOkIbys79jShKrDI+Q3GHjQPl9BAI
6BbPMB2g3m/KpPYiMPreJ9iegp/XQfdv3sImJh1BZ2GNcmiMijSFdjVopahm6O3C7wqaJ3FSQtc1
YdXOgjO8eID2XO1REnBgGrpQ5RTmqsh2uIamaWMrGc6ikoZDsUKuv6jBz6Ih+B2YZUzZpgXfuhPb
KRBbPepBgf1dKxP0Ee6rUi5lhlRKgaxMGcjKHpoZ4zy8obxK5NKExylnSC2By2SaBkDc7JLIEBRO
bVihunm8rVr6Hr6UHijcZq+6gvyGk7d9ow+S/i6n0BeCyOhiYLmgPEmngEUir9yF3Zqwelrx3uui
IfRVg8EfyzvUwKLgr0NvfKW98LyrzXXeFFbNE1CzsrdrMdF3hddPKhsFlhVqY8JBohkC1nfbtSTu
i/w47AcqyyzrpU/m/dRCC6qb3mhoYm+rITyFKvIQBEDVF2iic71KhpLIhAaTIhja+hlQkMmxV7Vv
iuN2aBaZr5w5J/1tPrX3mWuQ4lBhIx8a7KVoAokE9dczH06M/5aglkS4bHc1skx5kxfTAro4KRvH
2HROTrCzYrWk+E1h0yquJteqOejECreiVP+HvTPpsRyHsvMvoiFREkVuvNDw5hfzvBEiMzKpiRKp
gaL06/s82+1utOGFBxgwUJuqQiArIlLicO8537lvncyhwj2l3fKL8/aB8oVlft1ldhJRqmgnoWfI
fUR+RGG2cz32W7oN3gB50rx1kVM75VuWuHgjO5RW2WCcl/W2olnlyJb4dIVPVsapryzq4UmXaCcr
BeOZ/0EvcjBwibNVQLYMREMzGW1L1sa+3q1SiHQT7FckgBzUmu/geNf71kC34Cs8tZHr1C6iTIEg
2JMnMhoEb2HXNccJdTUkbZovI6qJTnmPk+s+vbLOuw3urMBAj7RtYLmg0vXgapRvIRTKXHfdd0va
z0VydJrxXCWli78brbK5Lt/12vV5DzMpGeLwvoiWOilntRMNMSiu5g5FkA8po8RTvi1vt/noOLTZ
jW1rUETcxSORabAScgig+UUoKvx6H5e8zaztINEs6I4700Gbs7fTTCe+8b202zqB1WlYYtflGFbD
V1D4aEv1qnOfo4egJM7WOezSYWlDCNjjkC2EvZJgOjczTZ0ldVoVvkk41zCn5YF71cfaVVGyVf2Q
RCj4Cyo3vM1+TaHRJICD9RkG/MV57Zz0tolzuz5McbFeGvuKWnneGTJBm+C/oIvUSTXecJve/FSz
n8PUfIi89jMuyVH4jUFFEx5LC2urGls8JyvYHqwXT0MeSJhS5escmpuOW8S7dWra/HGm9ZZGTmA9
ND5JezsmFvKFnHEGzAtIKx1MaJjoo2nJnavFmuqKimQg1WugzF52GnJDNbh068i733b7DptULtnG
6Yell8CfWdrGJMaC/V3wuN5N03Hp4gOZmAEH5EFxUwt0rJ7/Edty67d+ZjJeq8nCO4zHu20+ERoN
CUJ0BvhNC1Xf3mn0wIkq+gHyLRzVtXIJ9/kZGVW6HyIXZhurHpvAVPuKp9guHxwNWU4kdvUq24ee
4lyASKsS0FcfTQtbjtsN/AtaN7LEzd7v+SOM9aNZLYPKCTVDeeW+dex51SHgIC5PvnFn3JMfYVcA
Apl/XKG8bOGfLdlszn2x11RrtBLzkE5FeRoCrJumcCKBJq7SLq68tGk/itJ/5vUsM7uQKRm7m1TM
qttx0mZm0E90XRTIrDS4bWEIKpDG8MRwHGDFOvXG2fQjIyg2IgYiU8a/V39Ai1dsTTKvNJVFEQEq
kjuymKTkdQQPGK6KwJ3eOhTI4xhGiSbRwejl4IUTVG7I/SkQlKsv8A3XqfrxPZ5Pmg35tHj2toab
tG5xOEbFh9ygNCp5gor0SPEqE23speu7V1vVImPYXEm5DqdhKoIDaeMoIXDXqd8ueID2hNupzGXP
ipThjJ1VdehgCmQRg0BJfbAvvVhUKrttTPhS7Hg5XXhQPZMt+CPi+kEXQYLS6CqH4SNEX5pA68AF
KaYnQ/DcPJ1F0XC/oE7ALmh3oqwqVAQpROYuW7apSNvwyqLQ5KsHracZtZ86/jWwdktka00KJ/VX
FYj7WKJk2pwLsqqyR9useVVotB6quLXqU7boGh1BBw4N2tNiq1wxD46xYakrJjjCA7RyadAOkRJK
kwYYYY/FeNPogvgtNgoOlMf2fQnpE91dlJVDtSRMAwQZn+wi7a5E35wo3x172q4pBBkD/XbG1iEP
ZJpw/g8+HJDuJtCGJ6+CjLwyLJquelKr2NJ6vJoOJYYIijjtyhy4isniCLRXjwM5Bj6UTG3xbDZo
EjoIByi/4TlYXN4U5Njxnia35xgt47sgqsZNFEE5Wx7XG4211RnqYS9Dr30hxfa0xtOunEqaVnP0
u4ewa6C5NwUUUVHwq+FooIT6om1974+tSwITXYgELDV1os4G63Z9NOJAjAjwLAVPkDUnHnZlUjT9
OSyeQlzLabxZDXVtSq2kY0r6Cu6EIlex0WNcYJVu60fn6SnxVkqy8PYkli11oSsuMcOTVdDr0npt
l4zTOF1qIEbDsQdNhGoJ6iALNj8dVQk7/cWwil+7oj8EKxyKjXyFOKlSLuUbn9VRG7ah4JghyDme
iq2/OAtzaiYJtesPkzA3xPgk/BT+HsqIqPjTBKNMIpwhwvA0Ijtni8/Vw+8MNerUA1hLQ8tKlL0x
zYSvn9FwZrr+7lS/JmOwoYtHWVOz+q4r2z0AiKzWQZ2sKIs3f2pRfZSoHJbpr6BDzmSA7dZ4KdEQ
kSf2CyUYqtZyPMnFlzntfTxN7vKFiss/iOo/iOr/HUTV8zOz8PcAlW9UyYeFRLnSq00oe/Rd9Fep
4ZkAmWypOK2MKvQD2KORIkECHu5+BCic0Ns/lhbIIhzonebLT0FCnTNVXAuvqbNlBN87m/hY1KTN
+gEHq9nSAmZvrjrYRsaB4Wumy8qLdKkimlou1ryBiQ7gu8vLqn6s+/bZtjgLgr5WWTzFzzx0D6VR
r80i/B1MlCOHVgQw+OI2ESZOTi6xzXholb1UQl+AI57rMLrWmryMcXffb9UXxc9JilQXMbqiUpGd
0sVBNQxa8gx8O6qqS2QZS6IfVUkGDEr9jKglUh5vzxhMmNdjvKvRIg5s+Y3GF+d0079sPPB3rCl+
DUv8y3HHbtL764ITEa7YhLatzRaGrtsJ6AFzIZtDS0sCQ/kcmfGyRH55EBz7vgq7+hg3DOel149p
uc1ztsopQ3dKD1tUJN0G90Hg75do0LU3aE2h0m13sAdBX66Up4OKcOsFF67neAft3ctHUGpO24dJ
DnfDoKO0BvOVL4bjnFEiXWCuFYSrpIo8mkG9efQbgYtgHDYAIDBKcPGQUsNt7jaQz51/H9J6Svta
fs3UyLxbFjQVS52V4wwKcbWftBO/5HsQwO3oTAkkrDAf4YwKZ2TLoz90No0HkQm12qOjaCa6BaRA
6AUq3Zx3lj70EZiVXTI10YwfiBXR1fYRLgWw2PKpanFnBJAmcFdvFJRF/QEm++pV8i0M3IFDnx9X
e2jtOQhuTGZ7HXqTWhDc5RMt4Pn2aMm7m3cwZW4I4dL2KRD9p2C9FzwxQQtnEyiay705yFkrDoOL
Dtdj2EBu7Zi3W7fiOPrkwRCbb7N9XPwMRN8zddvVlPwqo/kvmwEayKe2gf4tQgaZ1q+O21Luhv7E
PQg6rNdHfSNZGBuvgxQvql52wpXAwXCvwin/8ByMfwo5tm8AcgQQCQh6oaambcqJ+GVmgC5+cayp
u186tMM0wa7MPWpST7a52aazcPRrAh2aoBV4nGFRtjI+9zX7K1DbhpvKjZvPjqvHbm5ORLcnu9hj
g+swQE24ielhWEW6Fk86Jh9mBivUjn9QBd5FcXeWMX9gBbSnoVFvbJNgOK8isEcawCiy5Z545NHo
c4B7MBbxBRj+mmgd4e7ztvsoXgbA3MXvUGwHt6Gw08O5qeXR4OLPWjfuZAghfz5bpZ6MZ84w2iwg
Ovmt+vjdD8vHfvVfBtS/W70cdIgOM+ztmqwcFiZDj6zWpNyWs+7kGSmUsRnOpQ9sCohO0fO9CmbQ
ziHKI0q4n9wiGsONPiwJlGolFfx3r9j1YRfuikqxHHmbrBthpcz4L5TUNfyJpT70rnlSV6QShmyN
10u4PAUwi1WMBjzup5Ng8Wst/QDhiB6NAZIVcEYrwLkay2hQ5JdXkZ+FwiVmGrrBhCNvYz/zGFxk
7y7lInbEBjYbZnVZOpoZD5Y1p/JTh/QUFfTL4eH3AGUDTWcERdZd2cY7aqY/seXHDQSqncJdjZ9q
yuKXFerv5kHAiakFuYFfOTJwysMgiZ46H14Tp8UzSrWznib4n8R/Y83ZWyHIO59f2UjwrFBBZQUr
9kqL3JLqsW3i32od7vyOHNG4gZHlNrF9CPOhO0azOLZbqph6dfBmVdvMSQw+POim/VpuDz73D0tY
UagCJKvHdxlJdEXeciBco/ex9YGEwbUhf7b2g5dPTcByS+N3IOpwcTqbkQ1wgUcZT2GC4gjy+DPV
UCZt8FiKqLgaavKaz2+OycvKHpTVF1mi5K9Y25zaaO82hdOXq7etgIsf9N2Al56hiVaZKnha+kOf
BuiyvFXvORAlKbpH2pA3O2aR3ZtVP3AlYYX0MAonCEpV6P0VM8NZbKL3oRVxrgwUXaDr6FEgBA0F
VBjuPmZ0wz4f0ZW3rk68YelyuQIJKQXaqKjTh9kXw05uqD/RJyLasYYw4eTb6CM4xVFf94btR6w1
TMHN4PbYG1cRHTfnHynyK4kY4pRvt6sgMHdEg6zT6OfSFhSAiQ6IRfVZPy5PWs27fzCXfzCXfzCX
fzCXfzCXfzCX/x3MxeuGJYVrhxjDaNy+JluZGkTx8rkkj1EAJM12NECBS3ZWAJ6NLMzUsom+51HY
k9rsDG7nWwZQ4aEWuYPyhoOlnk0Lb4XL56ByBepDkDUhwRpmdnsHI9+kSg4Uim18CEkAowCsVmJc
e6/0BPIkpiZz9HtDJ3drDf40E3OAh1uwDPArPDag4xHzAwDULmmXHpkhA4XUbc0PL92rrm7AIorA
Jt5EWuP+dQPwByeGw1CjFI8m/QlwDkERJkXOKgGOFGHkeNTweRvjp3Wz7KYwnq92VrkfwSRpqwy4
8KQdgmtN+NEMgd5vm48MJqKBvVq9BCHQe9HDfajG8qcJKrKf0IENqv5jaIfI5XD0TUPAssVo8kKY
H9uqRepLclerQaYwV5Fz4+WrjDUEQBvw3ay9fF3Dp5VNFtSpEmjD6Q4pLzRndcxhGvKvxh/R3BUg
pvoVgbkibi6lV+gdLElovsMV2bYJILVCR4qOPVFdea42k2qkXdOom5JaFm1S+rC/pQ0rqMB4lAvP
NbQuafWHzwA9liN03wBN5Dx5QL+H6Xc3IdirIHIiWzy+VoWH2LAv+2QL3ZDM1vlZiUILjvEtv8aM
Oks4FGps87Wb/CTic5QEJVoBoFkpaUKsBY3uRkKYj4ZHRCcQxjWfYmmnt4HML7yUaOkLBSQbxVNZ
hYCCu5tbDUjtUMzFCatugiTZMUCkTdoVgN5mDUvCa8e9Zai8hCJtIhjxd/Ck4R146FUbhE931JbP
AyEnBpb+6unwj64AoZg4iBPk6U911T1zObKDofzLtlBmeWS7XBcyZ2aY0mZlDeyN+HNEAbvw/sW2
xX3koyta+CutYVKG66sI5/u1a57iUqCs2ym62ByPIPcsIh8MwwEgqZImacV2V5hMaPYk418rjxQM
GHTI5JZeQsGpEKUAoA4/zF8ehMirAUBzSRTSj/G2i3sKfTuef/djfCRV/9pw/kY6COVwgF/1ZM/z
1pz9dnqyt9geIlcCcSozdleKjKqs1G+A3H/7cfhZffMJeTqZ2PZModonkiB2HYL2zwwkVyv99ioD
RLt0FGaT7ou0BoGeG+qjcUOXAfR1SgwSwYkPC61sQ0Tbh8rbB239VhfdY+NJBKD1AfmP8zKsA4yA
hSWj/1SD1oIQ7CI8evEnxnulK3pQpALLG063Ipa3t+YOsurzTAEcIaEFpcgRRFVWBJt7E2y5ndgC
o2WAHa80GkeGIGc8Xwg3/JiKpuuhySyAkmqGpGkAoIC2Ac1LME/JCO7uZTR0b2G7nAJlEbqLYZ4r
KFP3fgeztyeaA5Fbp/NYcgBb5XRXjNBU2DrwQ6gt9K64qXLkuz7qpkYGsw1fvL5RBwXCMx1CkHzT
Wok76bEUX8oIeJk7tphbBm85Aabj+2leX9otjO5wQCBAW3fHWSIYHYmi2FXi5sDx2eVKbeOxbvQu
6LwQswRAnMeBWi91NWzg9aebG+ixa+y9IkKg/HXPVvcer8CBx7gIM7DzT3CJtp23RQmy0uGBwcsA
ez3uhAJDu5XD3s323Fba3HI5T02JPn6Jl6cY8UwkHocCq3LIt5p56TQixjjPe4BkdA/5Hj4VopX5
KuwEeAVNORB5h+VUzQjm6YF81zGDSxuUnxQMcDyLAUo7ds8En7AEQs010wkZwiCzDiB2oDqgCNiZ
GfIU8IsAuuQ0HN+Hglj0/pD3qkYCKBnaZif5/CEQCYGOSLD4qu4BSSooSN3z7FVHMwYAUL2i3Tvf
686idBsgRGSjsClgg+MmSeM5EntWTBm8Uzu0O1ZR+SLldBt5Iff1EjZZwe1jX20SYpF7gSkDGQYG
Au+anSpnkDptHx1YW10W43UH3rH1TI3jGLyg93aU6q2Xfwhz22muWrC0m9n7S4cOdwmBEejFooXe
IMGKMrfQB1KzhBT9bIu8Ob5f4vHZHPjaHt2A+DZu7COXdBcXc5xFJE5LJDd3A0JM0hXmUAi4Y8Mc
POlW79oxRtwmDFmi4xLYApJwYCBBFbE4LnLZwNkbnLkvaoRWzbhud8Hcu0SYgp6nDbdpPfvqKJm/
D2oHhcDJC5fLT73ATyObtwduOjc0viFCyDv7BKrLAHG2V4s7u16/gOVEpATy26kt6lQwCYJqbaGc
tSPc35IAkinrHaLdTRCQo+7eosK9IkL8GsxAEAUOdV8G4klqH5c3LaIU4S0oWtOcRiwk1xm1Q1sj
jCvjuswkYPBDw6o7yNh270okwPwNvXMt4SXpodS7aCtSg4xPomh9pr6SV+XF0SGEy3qpbbxdpAWh
FQYegfPYbCfb4/avQnfRkoU5klOQpUY45nHnlYm3KJ633vKhbtQr+MgNSNqDu1Hb/jgOeRCsr8uA
GRmFmZ5p8IcNiI7Wc9mnYpT1YSwQ3OriNWtD8taQGDbyAF3RFetno9oix76ad/Ui35gEDE62yru0
BtEDhWsfeu1BYLUd/HcS87dRsvoAtZdg+0Ohnml1tLIF0eowZqCH6rPCeyY1p7sB2x/iFtvrMsLN
YywwoyV6iGS3qyJB9q1sQogoWVFYmq10xgQGdY8DosYfwy9OiihOPQN52kTgtG2B7FQ1LZia4p9j
0yFpNLd3HisSY6c43zx2nGbccLCoUVnwFYIyAazn9Q+x8S7F0n07f8yDlR0dXIY1JIeVx+Oh55cA
FSHgq/F70zfeoAy+pY+b2VgCOJWfHAUmcasMa1K/x9E7RiZApYouTjbuFOgQWT+E2WqJClTcsBMa
Ic0cxeUvWiIn0bVy76n5NQSaraGDB7184MRtub9gv/rjo4d0FjJra6UXYDTtmIlqH/rAVdeFml0b
2fqEvPpTiegR/MCh26FCeB1rjSkBFIHhGVHzASnkrIWL7/VE7DFA5WBnd2zjjxong6kkrhE8Qqya
rN+8MivrUh0FggIbAftHKySkazvAnOYrHOTyQyhcXjSEKxFNjmPmQwwZa2L7cl32BRC3tKwQvGb9
mi8DdK6wx0CEaskm4n8CbtdITAV/vbbjexk396VDjqlbN3msiVnzCPEiSHGdX++KkDUZm+gexA4S
9B1WqIfQeLlpoGFWitR5BPJXdAOxN+R06hX2aVPPJ9lcEPWPnotmvRvW5YCEAYqY+h7gjcyG3rsP
PCA4fhCdmkBBp0agbSjGB9hEKBZ1FMGUmvakgZUeiTVbHfnVwsAA+oNfYF4va1h4qNu4yUK/+zsF
0ZPtJECuECAcwIlsXOWlbMW0m6dmTz3THYMW9EqI46Fk737Ujm+lB4206W+YtwtRTtATG5DEDWsU
ol3Ls5LfjUiuXls4vZn1tquz8HjVOBUHU+VEFIigNscgbGlazoLhvcZkP4Txu0B4MokC/8q6GuNG
yhKzQ6by1FQwjFnHgaRorfY4fh482fNkQ+23cQAoLcoJxSg9icFHYg4yKsrT0QB4GqrdXBFgMLBG
uO3OSveYjJQ0PUIofoAxSONKHktUFCmzSDIK8aZudetchwhMNPZbCFRNcwNvDhRfQlX5zicY+d4g
YPeRsQIOYQ0Itp0/+vekjO1xATkY4NQ7G8SCUHjou9nVaDrSwjXtyTX1N29r4Ao1oMGgDwp4bPWb
Ek11iCeHZYYjwFOhtys5uysEWAdfIVVEwwE3OpMvqIs1QpZjAlgAIICZtiRk5dlQDD3QcQWGsN9X
9K2Ni6tfLmUCYysA/WCeVusBNPfkDpDfKUD6Km0EGfPYOxUzo9nkCYuhERxVFWy3DEvrZ2owawhB
lu++aD6GKohyFIszjAWUStUY+1kYoNAjgub1BoRMYFCQGGifbwKXuEBKHyNrgjZZoAqD17jTCMQB
aICWqwXsNUy9ACIpH5mK63030DGrpurVN4V8r3j35FHwSrQE5ba4nTcF/V6wWSNHh9eOwEkeORxN
vOyKM2IGPcqf0qG6WT6bAanusvWiFC+/RYcULdmKijC1PXZZ35BmXwqbKyHTBsMaLgXFuYLpQGf0
lGeUKlOiLJ0zsWAWTqvteSxSTO8ymV7X6xQ2difgWERr4aEqh8DtS7Z3i8jH1QNuA5ugmaeMFthr
2sckpb4oozzsGQybpsA23nBTLDq6U/HcZl2w1akXtLAynLpDIa2zdvIgkdcf/g00HoFMsWg+bLa4
ErDaCSzYe6G0S1eGolEXoOqa2kWZH/bfHSnWtN7DXfD9HnENDqsJx9/CyFMYWwt0JnhuttsgB+eX
yM1ZdiCqP/vlAPcPJ22h2ZlV5edaGJ25Yvlqt6pK5waQqStTaPNVisPgMZR3noS10TnxaBlK23ah
oNU8oNtDIEG+iRqZ7Wmvi7euVBg5UiEIFNj2vpl7L62Q3DkhGFQ14YOe+K8eoYvaQ3RFY6JGxgYw
uGsDHKpWZI/pUc1+3RBb7QyF/hDkjvYvA6KkoJg6JAGxlpIWc5QQjZIv81qgMfZlCBRmhovkD/te
+A/h7OA5SGTBw9s4C8n0ow5AD8uq2bcEMQwMh9F3vTdRuAuQJSrZfWEg9JpVQgD6iaEdYGyHL692
qo+rXj8if/4ekWlNHC9P8GC/R7OGp36oXvDvI+byuM+u/CsMJm21bYyELd+SYORYqmJE/LqbXzZQ
jz6mcoUN3U+e06jY6X7rGPhkPHjQmUk8aZJKg8RjE3gZcl1YfXhDFsBd4vxo37Fyx92WlmV3GLYb
0DSQvzRo4Leh4KHtVZgWa3QbcPvxrzXyMHWtz2Lf/UxsxGpd0IkG/C/K18+CtwDo4NRFAbq/coMf
xk/lKA5rQJ5ajFfDQVD0qakXUDwLvKjBwJ1pYSOp4rnrcH7XhGYYEfZDrNohv54xr8bOurX1vg6P
gzJ54AToYVuYBJqKQk8gDj3GI3g9QGnM4yGnteo+yrC0CQHigyTLK2k34Gp+3YKNQBgHUxPYYwsn
krgbLRZP91ucx2VYv8CDF4CqJfpgTGVBwKvEm5+mTK0VZhmsqDLUNGNHlXg2I6d2v1AGzLlrz0XD
HqoZ2UspVbsrZnUNu0kAtSWvrDW7mREchKvNtgUcKNQPmi6Yu9AL2mbM4STEI/IHTHILqMasJA5k
kBsc4TIylz6Wf7mnZzSc3gch3o6HKKhdP/4QNe2aeFnT0Y+/tv6b6Ogn9lCHqQ7R5cXbDsEiEXAs
hwfF7Fc/RBhWAAY5tv3TGN7eL4ZS1TdCZAUiMLRdnSPFN/VteJjV62Q9XOMl0u8SvAKeLOZ1gawd
1/m3HCIJxtBuexP+aV2Dpwx2G1/APELcMOEG8U+YBRVmhHpeoQ1qkDm7HU/RrP9WrLgrMG/rQDeH
+qBB+qvqgyOfY6AHUr/dFJ9xaTNVYqaN2Q5LCe61sM0zRohreG/BV4HvuIjgdeG02bkaBLPoxjXp
fNySDSLtRoRVHsYOj4xFxwZ9BP6qKHK44y9FjZFvW3mV6OqXHkS+ryvUk0F8aNEBeeERK1cDjdsw
cIkN35iKE+02Nx0DH7w+7EZ7UL78IgvSEGAAkOcOfhWN+7JgBOpee2nUBOfaDD9FP47JjEc3bsY/
163/Ctgg3nPdvpbE9XlE3AkMACJ4AdxvUjBYl+16CqPtffIbubO+dxgGL7rjbj2ylqC5k9UTj+Y3
gdGBWUMEtAJb6X0zzvthAak4rKRBABIuaoO5Q5iwsN5PiKAHhAWgGJHEbBwBB4Hdbkr2SNve28eN
MIeBmhhzqij4+hDkoi6Vy3ps6H4EVAjG1DvINQIu24+ZN9afMfXvNLSaJFTsVzj5aD109SfkGBUX
VNF+VCi++GLQQ2wvlc/LKxhRaI06vNr4sPjkRfWwqgvviSxDmQdzvZM1ChgtEaoZ0bY6iGxIwp+H
URuYvNCErIeRavo4gQJdLZDzFdMq1bQeCnXn+u7FTfy3xgdUnBgWS4+vR0pGB6Tqb+22d55GiMo0
+FqQZ8rmWbwTb6t3yAPhMkO8OqrIHd4AkPRg26M6N8gCr99xaB+Uc1+YKYSZBjF40Chy2RixiyTA
qUsVf9PVnkIS05PneJ0YItyhWrxfOuxRRa5C7so12odE1Jep+KJltO0Ksb1XawWprjFp78v1iLlD
2UauG5QwDE4gOQ9KdHvLdip17e06DFFImzFEcz+Yhz6Kn/7Xk3b7P/0dPsJ1/I/Tif79cKL//P/b
HCPME8KeRjrtf563S/714wH/bW7Rf/+//mvaDvPkEchAbI/7+DSgkHN8/Ml/S9thABE+L8BDzM0P
GIb9/rtBsOw/ISDqCRHhUx4w75fiozf+dWzR/1Hajnn/w9iiW9julgW8fQRm9F+mdv8Ttvt/ErYT
rQY0MsR72zqSLn7zV5E6SgNnzsVNfi0QeEhUiJEbQj8ZYw+d5bktza8hbqd84ahPcHHGkHFHTHfA
hAMXQYLzQvalOFS4Yhh306ZjaJ7mijJxS3ENhImn9N/bUFn0Nxjc4D2NlF0xRKBBnh1DMWhHP2Nm
3yWVAggbuv8BWUV4gK8mRRNPMMiI8QT58RJC7Yo0NKohM88Oei/EesSYcok5EKYPMfaueIskcFSD
juB0w14Kw3bKFe9dOH4GSF7WHKLSVCPeT6NoP5U9Ofdc4Ixb5R/W+XQXrkWJiXaQcMY6xpzNBg4U
tW3aEqTl5n6lB5+qc9XECErY5j1G9j2J1+m0FovFOEWUmMoPltQb3QnlRIxwp/yoauefEJ9AyApR
x7Gr74cqeteigkblDceqoJ9wpP7AXzqXxEfI4sY3tVtxWNfuTSlzYht7Kd8nASk1gH+STf6/sHdm
uXEkiZZdkSfczM2n35gZwZmUSOrHQUmUz5P57LvpTfQG3sb6mOplVlY9dAIJdAON1/qqrMqiRAZj
MLvDuRwVuYPocV8wpEhRPO12DH59Cob1IyhIJAWO9Talyzuwp4GHn4qMCkyyfXpQ6TQdUn2tElTL
nFKiJ8p8s9BOA5NPjXOhqZ1mwUNudc9WEy4HHq1kU4zfLOTZnTvkhLj4HwZO09u21V/BTdkb0KHz
MPDEGe+kD30ijejqJXOQ7oemJyIM8fbQCDruo+BKXQnQrWhat84aYja00ymmzSaRrjqSfFtQ/skB
kINFmLNAnu6S6xhGsawK+eRZzlVbUt5o3eSx1PYCmbEk0ucdoijtyMddxjiPT35c3vRD4F3BTYSG
SmrYtwILAYv/Jv3xBJmBz1SbCOUk5/3oc/VRg5Tb6Dlu4IW0gkciChZ7B4p4sYiSVl/5stu8dbkY
qXORp9XeT4nkolxYN7mU2ImgMSiCwoyw5UKxlLA//u57WtfiqvXQ1T2dtYe0JY0fBPNdEV1ap8YI
gBt1GPn4Lm2KhpgnUCm8kOO8tu/ssr1y1j69kcF8TYGhPaqux+vkxGK1Mj7Vdf9q19eKBt5WLcuP
IqYN7IfL2cPWIiK9ehQEaAno2d8qn+4nDap4t2Q8JWQ2y0Nsce+ZnOBGZHFzWD3BWWKot3NPUK7y
oRPOXgMdyABUVp3u0LOa7fVVtMT5a20llxIU8qUD2RHP1XFZ2pvEFWCO8TrrVj3WJX+XZyV4bYt+
DPzgVCrvWapCbxvudtmYf0pd6nAFJiB2OOfgpFkgmS3eWdmWocfR5vRn8SP/iS0Np+rSwPWljzcf
0Xqv5qUmNuhBcZo44jrhPoa3sJsH0J9TwJ8he31vN+G1XDIAls3C7Q0aQUqbdicX50u/6iuRrZws
wYOsLeZD6PG8HZabuIFiPLmPCxOYyEEd7KyOQ5Ld1ySJbVgmGbXYRfEggjjaDZB04yL+ogLADVVI
jtpVqPRTGba7oY3X0wJsJhqg5S0FxkADaspta4hMrr7tjGVCu5JIwDKfMOT9vcfhM5DVfe4X42mp
qktSOJe+eggIVR4RKbdgHX7MQmMMul21d0nQz0F3O+U1t3Ko0hBbvd26PgRNvpxFNT7ViIbTmNB5
7ZJjhqx8bDL3rI9jY171wz34DXeXCgBFfV+9pUtoir31LhPEGRwsDmqIXPgpow3zeO/JmXcTawi4
swAChDOzbEkqDoO93jvkClH+qL1UyADLQlFH4rFJ/7WWKr0JSPbPbfgdaHm+b6kAUCWai+Oqg29J
R6odxQLIijJBYo7Aoa/dLW/HdKLTBzTy4VhzRdyojFIyd+UhCsubFrZWVXuHEUiTlstpHmNTiEnr
E6LZt0boKwTTr2qBaWWvF6/gNdoIY9zX6TUt5R9U90NggRxyYfgRr61+pEjKsEIqqMnjra2MXJDR
waGujpHu3RReVR5sKtZ2nHwd9SL3v+4g/7/fQf67klQDc2b/319Bnlk5+2N+/R+oD/CrP7/oP28g
IUP2ocdume1I5dv/xH0wNxG6uAfyH7OYLleT33EfHrcWrG+uLFIpYeCof1xAvN9s81W+5yvmfFwg
IX+Dmwov4t+5qYqNjJChmUAyeOf/vKD8iZvKeTbMcfIZO7CGDOAWTdBqfIvC+HWg3ncIcs5onDCV
OWv2vv7aaSrXVhN/F44+dV3wFs3qYQq9t9Sx9hXu44qcWBt6TsGHShBgRdjx8o0EUZKt2UZHJK5W
d/pOk3Db5NEljyUptjb74U3jM/Di742PvdmlO2+1vo1ud8SyjbJuRMdxvuRrdmR96hVhF8nRLz7y
cBsn1mMYDzc1kuimad4WBx2izdXXcVJ3vMF/zLK90Ko8daRq2Kjom/4GUdWp5YNy88+t5Rzz1nlu
Xe+mLeSNnz+3HedMX+6dsHitYCJR/OHIKJwv/iBMxWfc6hY92gu6j+RlbMK3OJAvgZcdS2t8zad3
mkJHDj4cmRYspDzk073x5alq2eAgpDVm2bZ0KYUtlvNkV0guMfr3ivMzj5ydG0wHfFIDLYO9VNIJ
SKCgO/ou+abVcIpifkwgzscwvV57/0m4M3X1PLotS2hUS3Ig9fUxA+gALUUgq5lemrF+Jcm+D93H
tCnmvZ/NeFmTOMJuqa5knzwUmhppyKe3XtbkGpLo9xjkSFvW3lbUCWfw9NYa0hWeCvESXcC3H/Nt
0XOtGt1B7ho2GHRQH6OWQ4vrefvO4sM1Yo/kxlsdDA5dE7uH/3gsF2ePH2Md+aA8gz4LDu2Y4NMI
dN4gkYbYYouTFebfexAMx5CfkwjR4Gx83/s+kccDyd7d1TUIvbyadzSQo2Pf40P12UNTz0BAbXYF
IF3E3YGWGlQOhS/WiL2bVse5t6nqwRkj5LNzowzrvSETUi0Un8MivA3VDyua5M5LohryYnWYsux7
vUxsNPyYFzVTG0uurVD5x6yjy1pcF03yNgi1HmbE+ka9T76t30T3FA9Zee8hFYOEa70lv8yu+uE3
Zz+Jxb0bktisijcqstDpWWTYhjb9qyXpsY4bynXlcA3LGB5bCbsOEVZtrXZ9WHPY5aGPge/DsSe7
85rogWkN7LNYjHSGOJMl63GNG4Dc2SvcwKuunh7aqLVYyZjag1146mrNvqVB8S6K4E0n03xteUG5
c48DyPvXUhfWTtukF1ehvsulXm5jFb1hmcZbFHeIX+1VVA/MszQc372EUxqOC3i43nu0exBzWWp1
EDvSfp/STaeU6J8XJN5e8BtGiTxN1QSAP/V34GlAgrb+53XJvGM4BrtqmtVWJg1stdLmBedY69md
rE+y5DA9xUam7EhctgdWbeTem+RigCZQiemOtyseShuU7UHU66N2PtkeKyb1zBm08z91dkg2KV/r
o/DkSvf9sxB2d9+3ueCygBVqa/YPkineBUX6SfpDf2GmhNdNgFPpC92jPqMAti518bolZ7i43mWo
eTZM2lyfDAKaEzKt6477bmoTgXR4QAdqUNpbHhMvdWkpY8raJYqiP3UfoTtbuxjdljTBscvUuPdq
HpnIoiM0jLciQYXI8+E2b9xuK9Fft7QLAQCt1H9GfzF39Jt4XN47K0f8bHAymzX/DJNWAYHdZZZ3
aprqlZuLfVij5rPIJXyH6Vtb6HhPv8jej/ZXAE/PsudbN9Hj3u3S53GgOZgXh5ac2oWRBjCWL9IF
Wer2Ul3Gudwrm5ESBn9C0T6DNgEO1L2GNQEovfLPA91/hliuBoewqsejZJcXPts+pzme6rJw6Pbn
qyrKPgmoDDtwM5BcOsLHWbAXsjoUT3ltENYtjJ61ml4bhZaSx+ImmMgk2KnNYV5w90MYSKDUet05
dbqHtOb+0UNB2SoZ35Fx5DaYYx8toIKX+Ms0zO/sm3zp/PQ+7fvsmLTRtS689TAqbrdp+mPIrhu6
7/vckt2xdPOjXY8PQwLabsn98RAvNSpE/qzD9KpoJBDJLN2vmuGacW0OVdsKBj4giXp14Rx9nTzD
bdsNrMfSaDfmiYpXwsOC4FFiF/B61iPpgseS3ir8BYZIas4M11U2vfYe6xOWqIK9360xmwlvEIfD
XaUuq4F6pq28j1dCHPGUDtdRGt1PmXvdsGK0Bazo7IbZ+cBfeY5a3u567XCrL5wdeLxDN1sBOChe
sLJpCN8sCQ52ILoDCH8CO1xK8QmeI3xsXkd8yzjAO4+C3aDWrcr6+MkCBAImcFdLMMpWDf1EFTs/
hKCM2zpHXHXGIuSmHaq3DsKLy49EmDW7sWeZExJiW0ou7jOjKsgG7IHuM7ihMG5R28ylWfHekXKL
js112ms7mqG8Jtb0LkqL+VJx8w7NFfz0Gg5Tsx0WIAK5uaT3S33UUJngD3GBj6ylhg/Gnd5c7ono
3Uw+ofPId+ShneAcQrPHbzaywGjolJHnbgiTEXAM23k7jvY5cZdirzrxwzECA1lcBWaFJbD4xHWR
hBJShDCiBMQlNAhkCoFeMdTyjh+13Ec2UB6yZe52QN2IjcyRCk0OOrpMRgBJUEKWAJqPh9W1WZZJ
XNGUfp9YIApgI2xAhohtakSVzMgrjRFaqgo0S8Pb2t5y1TlDjRGoMj3qzEz5kju8kWwaI94AXSOB
/ewYUWcw8k5rhJ4laG+mIg/P0TicMiMGWa1j7WZa2pZVofYYychDO8omHZ/G8RIaUalFXYIG/xxZ
bJjw/39oA9ilhLIIy7riSa1Qe0mYaQO5bcDhspA10Ng1Upbg+WqxdqXQuKQRu+K5u9WAVA+E27oz
YeWUMDp9a0lveV/UabZvLYD5ZdDxjBDznRNx47aeFiOypVH/tTeym8+ratMDMvXnifNQ9G0wEl3c
ItZlqHYJ6l1hZDwj/e9mlD3XSHxgk/l9o/ol+hqo7nTwUQNpDM/bIKGv6/CUiIX97qMcdi4bQj5a
okBT9HSoeVIrZk2yguZyfenEXhoZsjOCZPziok4Ooj7PqJUi96MTGWdS3AiZQJYuZV1+LIP9lqB0
1kbybNE+O53c+UYM/ZnZNvLoik5qFujucxihhZFQrYwLOPGKkThxfyYbywSBkVwTtFcbDbY3Ymxu
ZNnUCLQc2EGJRHyAGfHWMTKuawTdtM0+6iDON50RewWqb2fk379vN/03vOpx2QpBHv7VTe/z+x9z
6+ae98dX/Oc1z/8NlqISAfcoODH85x9G019gHf3fFKYPm4cuzCruYOwA/m40eb8BhmX/E6CjwwVN
ib91z7OxrP51cdCxPS6f2EwyRFoLuIb+2WjScaxyOOb1tgJUk5YzsrjJV6vSvo37NeEw0lqHUNvP
euwvE13uHYnIS93HL9S8QfKK/ls5NJeUybVDRQVkE4H9mRVHO4j9kftC/R1FTLgQeLS7i3j23fq5
OLvEGxhyoMhbpEAArP7r4sWEJ6tSnGy//9rC4TmW9nJwUoiTY9lSBGnJLA448NyB5B3rYYelscHe
5OHnvq1fOf9MpDVqAW8pBMTcpS8LjJvcI9w4Dw6LNr77CB7wy7pwJAM4n2/jGfBuSI0ZeCC88ZbY
Lbaxjh/DqOBN1w4+4B0NR/JVIWmsoT+wZDAwUgcyuePYolC3DzIQxuBXwTHjaqiWK8IFEJFmDZh2
qNQe7JyAWEO8AHADKX8iG72rvsyjSzJ8Fi/tKuKrzmXsJJ/bk0N+1eouEzmgJtrqjmx4UM+0vSJv
+6MJhqfBLQBjg2DaFctRjOlHMA/6Iteu2VtDTE4jmB6xQsRJymjvInHzYZaDha6sdR8UCVfa+FCt
xETKSt7FJYNHrWKrUHH72nvh+CQgFSQcw9XSy5tJRmSRyvlz0EqCl//orSwcT0jVuiPGezH5EHz4
OE3z9qE2vWzRS9aLMoRlJOKc0xKlJnHI3SjdR5xg8wUWbdplpzbg95i6dPhZVrxJo86ijk2iq80D
DvJt+4PAzGYAS/xQCZ9cKOusW0iBpy5DJpflyISAH077cIqPbe09NGvrbqM4eS4LvjNmnUb9rLPw
C5QRvpUkv8uL+Fx1In3yO7EFS8l5IGlowtgQvWJJ7koqXI5+glgGZHK7NmWxC0M+5DyNY7c6ZXhG
EQkIdXSUBMJYb+k0wHjn5rqbRPJYxEF+kGF9o8MgohSjv4NYhyhSJ9fdmLMQBnYOzFm1A84ClzMf
CuJDEZ+uNgH4kEtelwK6nHz9rahsgupCXoLGuUhi8cdZzzUnlCrkPDrnB7vkEh5Uc3NbWGLYa6lh
FRf4JB3F9lhHJffXQVIxmB4ig38bqFod48V6056/LRPKg3acax4t+c2n74Ka714x9RdepcAuOpf4
Ub4iE5CIkZeOvn2WMQg6dsepz585/c4MZbhXkV88tul4CqR3VccgUfL6m5fDNzFDGxiTlv2tF2Ow
yXgujZXD/k3yo9HBjQ0BdbcWhBWHoInJyIff7fV1aMidMtCW7CujivgIX6dgINcZMkPiLPtQLdU+
jzn2GvbBcmuXBLJFMH6xOx3sfMnRFiPJKif9eUbNtuznKjHUCU9eBQVtK0Kqbyt0541Q8nmo+GjN
A6vdVE57cIrr0jHrHivnQRsnRJJMpor1Fs7qpPLqXna0B0Z+/7q1EmLQh8UmeN4KC/M4P3qhSUGX
3hXkZTo6GP27RHHf0v1CZZOzyEZUiaKfUFEiYEds6AGpuYQkyWO+RJb31vvYsWXHlMMa53dOystC
yIEGRAvIxJ6el7E8xZX1VpKJ30iLY21BHLGnjEhGkrFBP2ZzK3evS/pcbX6v3OHSFuJlWOW0jbmi
uRbnR6umb5Bq8Axksb7ZXoL4cuvVY8i98FcQ/VcQ/VcQ/VcQ/f+1IPqv68lP7vxPU+kv7ydPdVnH
y7/S6n//qj/CcBLEKVK7ix0F45nrxh/o+SAQbPgp7gc/F87/7EWFnhCSe40KPIdz7j/vKO5vbBMo
TKrA48bK/+Hv3FFQXf79jqICrDPBbYdZZD9QGGJ/vqPM1SgLi04L2WYl98GafQ34tJ5rSMlNEdww
OxKBBvd360/DGuc677gqtPYIKrT9YUe12mSuc544wW2SuP4RN+l1a4xwbyKVHTCaPtOWh1v7tcUz
R+r8FheY6H3NVMyY2qcJf703Rrv2H6iQlzcjDryLE98YSz5eMOfdJX5gLgVxCds+Tyi9hMbKZ3OD
yznuPs22b6ux++mW+o+piQAsZAHyJIdykGY3APBeSZijihEb8EyAYDJRAkWkwEQLgC7YJmpQOtZ0
zIMloIQrALxN872hl4qYLAt0vV1uQguByhsMfNDG5BnaaYk3s4k4rCbqgAqCdSa8s+WuxTE3kQiV
5l/jFSohWQkAtMvZXh9SE6IIshj6IEpN4Qy3vZgP7coxDPouq6tkMDyyGIHlOseueojJaNCsAXzV
j6dONPfYlBtMB5+qvDufahIe2kQ9ejIfyoQ/bBMDGU0gJCQZskgSIlm9nhhnZcZFONDRHB+g8ygB
6OXxl56MiVWiPRUo+4m5WwgTRFlJpEwmmrKYkIq3wDyfiqe4wmtIyLGwt0DCg2TL6JJHSkp7P5B5
iTLvS2JCMCtpGOW7xYnI0cQASwhNUGlqIMF5MSEaYjAVCMEo5HRL4t67X0zghslq9o7mIzA1m4uf
W9FNjzl8avXj5zV1EnhpK3mmczjaz7aJ9eQm4JMYVdWS5acQ8r4wIaCCNJCPkcEd+tFzC8CHdYcA
irVqBRypKUd0G3qfz0wWWeC0aAOxdcxIIFJqj6YKthEeLyJrSGacriKbH8ivLr/X3Ur1sg7tm9LA
z1H1XCPZjmi3qRTXAb0eWF7UHRS1Wq78zx7fWTfnOA9GAk6NGBwp3BPP74D6DxkUBcUmDgiO3Uwv
fbCBpKvafy5b70PZwkHZ5Ug9ed61hQadGDE6MbJ0hj5tG6G6Vheo9OGund8CI2THEknb7VnDpODw
2hi5OzPCN2NETI4ZLTwRR6aZKEYZmdxtAaJZczdsZZ5ToWJb3pkpdKwdHu3IuEpm4Z9qhZtlRPjJ
yPElunyHPq/Q6eOx2XkqmQ6ybaO93cwPUVwysRB1x9bI/FFHDyP/MaH+W35sH/okhtwGF77HIfBx
CuLEflc4B2rkh/WNmQCVRS3p3WBMhlbPCfUzNiKNATEYK6I1poSd+cWxY3xml7vyppiwQiqxvLZT
WGwzY2vkTzYeB92XACz3RwL9b0vVFAQDfkgwX3l0lTYpCzPbLvE/e15YXpZtb4yUieZuXLLaTrDs
Jl/a4TBE68JNzSFVx64vBli172oRsU6By2bnHYO/LMDH1gub6PMuW0AX9R7r8V7+OjBcso3jrr3T
QfXi18tH0q7ypuc5Ow16ucqj6gZMCm01zFIVzw++E00nzKFhx2IykVhffB1m+3OxyPCTO7673UqZ
z7pXjq93oy8W3qIClhlEe88G1gRe34KgbNu7hGfNTY3/dD8tYpcFZXFRVQ7hflSHtJDALeLHwKqG
87JCnGtdfU6UvqqagNky5bEHsDZPnau9g0/BzU4bJtHZQ17VDXaHGVsnHOA5M3X8Zd/XQ4/R6FBF
zTA9W6tgbJ2hHmoAFP2KsujRglk+J3h5RT7g+8LT7m6aaKf3FKUt9jwOtnUYMnyLjHeeI/tE6ZZF
oQluS8pKplUvEHiQrWb47QWW21ytFNFlc1YANg9ED53DtGheFnDzeR2WK5vMmfKupyheLlaFXtMF
C2+W7XfLEo9uGvanumD2xHcyduNqdkSdtGQzlE2JnU/LflMo7ARt2e9pGnx1sjzfZTVMdmg7W4iA
HaZbRfs4HHfdykOa9jR3ZrqfhE5JDUdSnsh1vI9lnh9j27l3S/+RzXCQehmiSjGLQ0OIgAempSLd
s2gWj4gSOmwJVyoWy1P31aY+faTDNl6X/p3TOuISeut4PTXxU+x3V72ggBkAMLgqFeMKEnZQZzH2
JmXwKmNaIL4y1PIUqgzbA49+HPIhmbkMRflm9Ky+m215pyNBecVURexApHuXaC47vjAbNC8Z277P
ZXaYgop9NFXedHn/GMwps5pBeswiWlaDoJ3LnDR/fWK9FYNzPTtszpkNEIQNZrDnOt6KkDXSjIzu
NqnsJzezo1ManEiznKvxSzDY8GPm6q6JO3E/WVviodauLWHLll7waQmcj5wmEmIiVc0o1qbYeObp
DnInBafZlQiKk8mZVorN8JzPip7hXGs4sLpJzsAr3oYuA4MuL1EfvsJSR7fx+XHT2LqK7JQohvuJ
Ffll37FjwHdJ1i9NXmKb0T9PDwej8Vi0D3dOHC07xK6BPjoTj7jPP361736173617/7vte9+3U9/
v5+SWPwr/+xpff9aF986i3/oy//4H9BSPvRH/F8urD//mH9cWKX8jbP7z37Uv22lSUEM0nh2Nv/W
9rDI/nlhDX5T3B9x4FzHdwlK/ik86f/mhoJalx3y+YMb9TdH5xl/+1dTzZXm7wldCmTmm+Fv+vOF
tVUChswwgVn7RYP/RYPvftHgf9Hgf9Hgf9HgvV80+P+GNPgV3XenY8u9TrKiOWnffoVGVrNFxpSH
hiM7F1snsZilIDBQ2O184Oq3Ms+0yURr7SwZvSqNGlrOwV4V0edeiPsg61+CdNSbuM9v0iTcC4Yr
8sAHpxdkTNRX1V0YDt9IhGyqwmbsq2HkPnFc0vc9uc+CSYfe6R+T2CT42OqKwO1kZupjmBPYvPZV
GDI1gJqljmFGyj/ywe9pViDgQ1qQrd6F5aTXmlRcRJi1Yj34rlZgpKzA7KiSOiAZsm/6sDg3iR8w
Ll4htlX2ebahz8FZgu/UxluWmZ+bCP0Ky4F5B/B/fQ6ArKYNGVKss1uWHWMH0ZI1qZjidXBUGcCk
BeUSnCnpXStnbDOnwseGa+DRRC2B1BXl10jr9IQZPm/ngYvvAJOBQscURwQNFudGrM0FK+Ax0OXn
qrO/k8M5AwOIb9V0JgoFGE1H6763fTZ3rAQTIYHIkRMDjHwCyaXUwFsYwt3kCZQzZzq7muUQNOwt
M6DjdrHc9DKGl4gk+7YsYPfWdoXSFMMEXZjocV073g3jehWk/HwsyORnp/fYg9g79njJKxAwCbGG
IhyhEqfjMU8Z/SNX8Vzq+hSXDGnlwbrvmL2D2OW/R0rDnWKXdbUISfQWwrrTNZ+lpnq+uv2jkON7
PbF2vrZfl1A81YbQEyqnYvDQRE4y5tTcH7M1dGfhiYpVF/0lzEbmOPQ4bdnbuE0qt+YBLw8kToZL
mowndTVmgI9zjJUtsMvHkcQVi3r9fphFvO2yDjU97L8m7Bte6q58a+kS23NypQrnfoTjueE3Qgw9
uQgov0fWaR4yVT8M/tBsdFrfZa3zo2JNlecxM76MAL9pJvnAJIuXrhyPgiqAG7bIekNybeCTGyFW
2hOCGbnIPxasoW/CjN7o6J6jeIaZm0cH8h7Ns9tCHKPrYTBTQ3BrL+FJhzfgUfWOHxT6MW7FrHis
BENC+0K4p2ZOnlxf5idJuNhLHsZ6wluoS2A+dJfWehw34eqs16FDQBluJQUPtjhqwaRa7cn0McNY
oMYPlzGJEjBEHoH4Tot91lreLmUmPT7WKyaPatW0TUfvanJy1r3DQfN6VOs+1zQt1JgwM97MR59A
9G6eUITWpqfjWTym/iSPjNSzq8OV5iEdPJsgHGksRw0MGWGLeBn1m7EGOOn083jnNstNUzfX6ZIj
3Um1qwJr3RFiMjH+T4MDpNqnOV8NUm1kmz2GRE83U+UV21vGlmtMgQiWYdYfWEgdrzXDQfS6VXEc
R3VytExZUPJ9Uz/mdUoG76IZUrxENRufcaGBDjVh+8Syy61Ix6cwGffh2loYAZa9pbIQ7aK1hDhD
wUeB5EKMRKOVzBXZffhUtL5JM/Ekr2MGtIKxI7+b1BcvR9aK2Wk99/Wqd0GEju7PQLThHNKtCD0m
6qNA4D3RD2tRuSGGAWYrYJjm0Tod3ekYPEzxfF90yZ50Vo2rxhQeE3vswZKUc/2sOHe2zcC7t34e
bWb3iNredR6dkNatr8OsKg5QlcgqphC0GdeJVH5OPBRR4aqYfdOMPZjiARTwp1D0736jozMLjqSI
lozF+EX7V8GCJYUg3uz8CVE7Xba8DnDKhjjdVymI6Sryn62FHslsJfVJxMEzcC8ASfJBOgSmNJnw
XE/WJreGV5o3L9RG2mPZoWRX+Cwpm574Vzzac5Mck1V/DtIXHkW9L1KervR8zm1Pj0tAIN2ntZft
+z5pGeH+vGgI2BDLX0QdM0Y4lOURdxGuUS1+gGB+chcWvcMAVyXtX6Cv/eX22S9J5J+SyF/uxX95
L/5rd9QP+Zp/hor5wHJDZQdMsjtG5fjDsHcw0KHUIIA42BV/otf4v5F2J6SICiJD0r78cf8MFcvA
N4IJAQDfE778O4Y99Jx/1z8UgWLHA7zhkgygxvqv+ofdxBBKRoe160UuJOX9T0OQHdMpPtfO2O7L
ZZb7EMG7lxeQBQxHN/Ubxx+wl8NBG4VcOmSM51hcqVpJ2l3o6B6CehdZYqOYAGW3C2oY4ADenGbw
es5HhRyvjS7vGIWeCmJrFPsK6T40Gn49fumQ9NP8qoCJdio6+TQCvtq6PqTsyvgA2jgC2ngDfY3T
VLjXck6+DAmf+OXs+3QPjKNgvAUfk0FjNnRTfRNXtDY6Lz8E1n1uXIkkIqE3Soonq29cSH7c1rgY
E3ZGud6lCTzZHHFray15cRpc7zGsez5DjBviGF8kyq3XwGK7l83s+7Ji0M3WqbzC1212CcbKjMES
GadFGc+l8u8q48FgSiXHFFsmMP7MXGd6nzYrbklC/y8fEz7xaHfOIVt7YM4AMKhqrzB9eJ+6X0ud
80PN7w7rWKeJbbhhWW/cJuCLxtckgY09g6/dyCjZkR8oCSxs8S/0LQmHYNPH8bHMnefAwG3jxEu2
fOp86TFx+kE3uzUBAp5XV64Or8NKfYyrFeHzzl8mmT2tHZVLS4Qf/ZC9ZCX9G8oYnJhpYQKJYRnC
BCL4CdpF0Dsd2wHEl6QnXGTe3dDk5L27rDgO0iFX0Vp0dqqEJXNDYV0Gera6JWfaOB6/CxLLGd2L
owNZf8kWsPcBGPRZQh708/OcBMwmNN1hAFhLPLzm7GSlpC7IiDIJV2mIwW1LXhW2wgGequCjIAkP
0qE/NmW0AHkztXL9kfTeNiom+zqNm7cSPvkm6IIz3VQ2p93wFEUL9aBVfsjitiworLjFjTWBrksV
f/ak4pdCjy+A9ADAJv5OL2F13UXzmaP3kVld+LEpJepSQbX0yuq7PXcQGAkAzJIKo7N0JS5itYls
H5ZdMt2LqYvf5+F+gdCO/41FtRQJY20mf52Hkt8ntR2TzE6IaNsxBxZpkhVxntH+pb5r8txAAaEa
T7wGiXp7JvOtnFCdrGRhJYQzRYcVvfGJiI8mK15PmbwJQe/PffORuv1TDaYbZDGWtQVO9hA1NkOS
RLm70trbkXXwMT09sYJmh8QoASRG+/Vnep0YezySZy9V2bAmWJBxJ+xeLkc5tylxcFLw7O4+casx
0fh0yWZe+PZGDxS/pw2U4e7CXtfYQG/3yvt07eOrolhfQlt4HDjVl4UcfmAC+VDdzPQcIf2qSdQ+
agv20mqzJ9Fe5ST6Y4tof+QwTaccyL12N11VK0fShM4CLERKAdLUAyZrGo6V737QUAR9AxjqsW30
AJ7ei7eNEzSbySxsJqBnttVgqKWT/iJArD4WttwCpC1JEPDTJPFLYuoL7MJDOCoJYTRh8TrRcWid
Ed+Y1oOi/SBTfpFdDajjJyRGK8YLh2E+eJaVHoNKf526yD55SwAnvNNfhSlZWPw6PVO7COhfSPbA
b5tO7URKxKYxJY3QfaFdxuY3GWjQ92vCebvNmFCIvOpCXPrblCT2oU6jz+y/XEZTBYE2fgm0/bzo
zDrEIzMpSi+3oM1YjRGV5vjoXCv/F1D2F1DW/z8BlK2xtWPjb0/G6dZdRnFbphGFk+nBMX64tQ77
AYM8xSjXxjH/dSL92VhTLpm6v/Lojst//E9t3dRdXVmoLbqu/mzP0UL7xx/wx+k0dEKqyURABXBp
8efTqQJe4mKNBaGEoogx+DvaJPjNFiFRUqGUy+AQ59bfD6c06ELXhbdoO4xL8G//zuHUIRv7r96c
DPnrpaT4G1C5Dsy//xPYZFRBM/vjpGGa8PlTN1u3BtEeWvAEogOrHNR6mLBwd01J+FNEe4ft02qm
ja+XXTQ+BMgI7mTe2GF58nGf1+owruXBncoDY1RXyovYUXFOJNn+F3tnsuQ6dq7XV3F4bCiwgY1u
4AlJsE0ymX0zQZxsDrqNvsfbeOjnuC/mhVJd3SPJsqMmjvCNGilCUp06ySSJvf//+9Zau9zyM+56
Cl5rEex/+QVcC2RHRf5f8i678i3eNv/9v7r6P/0kJGwdXktSLB7/KZZq3y8/CdVbw4r0ql7gvlyh
M/Ox1Y516dXPhVppbW9yWxyov7bTexrx3OtpzvTenpvDqZw5/znS1xs1cAwq73OivPtkpmYX0sjz
26WQM8+vkLu/2qWooy3iWb3FfuCNNojT6Cc1mo3Gox5+LzAs/ZNWPZCxBKuBuB169ZkTYWxy61DS
EjIscNqmddArZng4CB4xLjQ7s9rraF0tdzZgAmA9S02oIlWg35U4Pw8TITctwMVjGPKzWUJqXal3
kDMcsoAUYtIFVeJy954n4plFivjT42QmanwHOZyF3FjcGxLjU+RWx7ItHhPDlOvRMuo1FgULcW+P
2D6NpnWB7ThIzXE7M3hdtYSAfKsRHxoUhCTEeZLmu2okmxmBaonTIfMjgxMqp+4gKPama+07/gbI
g7gSZIeh7n5Ypm+p/qEc9F1XcQXK3fFrtp2r02M8zXLGtmVOAdALwzM/00OGDHrb8WgeZ5u2Ts0w
Z3TqYmfODg9n3WjRceOagjCswOWvuVqdcrsaTpE01Aq77041kGxn2uMrxcxqxQH3IAxtHZXwIiL7
2CTJtuqtb8vpHjhD4glqEz+ZCsLLkNwNHBzrOOFQEgbxW8uxSiC5IkTqkaccXmGNfIJf3ARg3TdO
y9l5sE6dzlC5sL/FRC0bGQ/trOBcFAkt/zY8efl4aMIJcn11Z2mC8Cvo8qEHLSA86uSG6V5559K4
724AWz40eokGW53TILoF50O10TyNSNtGg5evJ9joVNm0N5MCMh/gw153XqdxuJCvfBpaGztIg823
mmMfYrKzs3CfM6VSa5Lu910axJsyKo92Nk5bY0ifGpGIYzdWP6VQd4PDeLuaPktnEMfGkXtrbstt
Uk0t4EzUYQ0DQ+dl1sizlbQCrVrft5qeb8vkHcfIZqhxKwDkSVR+xcZnXzq93+ut2MVE90xSoXPV
aKtMc6etNoaJr6uiAA/ItEbE+Ruja+igaDQHbbxWxWD44CIRn3TrwlD3duUiHwh4z6TWM3ObbJXK
hqx7/Up0ulqBT4m3xvyeDVC8e2PFbTa9purglPs2hINOtlYDWHELofDVLgmlD3b4gmYEw0wkDuXA
bULvOzqooSRsXXTXNhZEVoE2bgxibUeDhrhuvgkpDmq0i73t1A8iquzNn34p4/+ZX6o04Im0pT9S
RFxJYVzaxnhPpuCWE/hDlX+2fXpTGcnzn8Kp/7+EUxlDK6321hG8kqJJznEHMWt8RkEFMmeJ4Ovh
igoANJIcSHqNCiv3bRkDjWE+5mmbSQi/lvgmSm6TE5jdbdW8Olm1HyiSLg9lMCP7HktWEBfIlZLV
0PS72J1AOAk/MnmW2LQSso7KN7L0Ljwt92n6L34cf+W5swsGiSWMx6f25oQ3wdhsVHWK20dZJuuB
fn8z53QzmKsk0H1qlDapsYXk4ffzlzb+7HGFkp9d98Eulkfqz0zUKuiZjNwlnpRgD/v3aFMNjyDg
6BNMy2y/HKNSpB+9zaOxQLPWTudsDu/hwkEheYaJ7Kc2yytsRKxvrO7e7H4uCJAs9/ueanXlvXYF
crUJCg1UuSbz+bKmN5/vRNeuY+z2y99qOerR1lhBJQVs0G74hq7gwqNBF7lzbEhnE+h6r5W+rzSu
t79IvjoGL/EE818fd1JWBwPrnEHpOtsiubuVYcBogU0Xwwri/KeuDA4Zr6NEYhTp4W6Ek9QPHowF
bdtg60qan1Qg1uFssunCrQTTTO9hUPMczk26PXbGKOam4lWeHclX9LzJw3Qz9GCGMYwoyUDOLf0m
sTfeHNxhrFhbjOnHSucwVaydsNs79nAUezyr29TAoR7mm6QPHk2X+nI32Ov+T0vZn5ay/6ulzFoa
4sZlXvriEcXxaGmQB0uXHPMB51QhcRXSM59G88WkeF6m7NjEferYN/nSS88kS8+GqjpwJigadNe7
kYlWaEbvk53vG2d6rM3ktezN+ThbubmSeZ3eBpR9rIBjrkc93qMmD0KDvjx9/cj2hlVKlV5fOvVt
F6Pk6eTotxUUgLmwxYaTCqBK6vjW0svvU+hg9PTHpbHP5LtaGvwdVf6gYXNQJOV1DKz9WLwHkrm2
5rDLtTKqFQsPoHZP9VRu00W/1S7EAEuTjz3/zlUETMBZqAIteIE/PmA4x59wD4uf7X8yaYMELsOe
6F8TU7ffyb/9z/of5gp//Yf+VlOFiMNui3aPrS+TgL9tvRgeLOswT5eSNZn791svizIqd37+d+H8
w9bLdvmH2Ht5Bmocaq9/AJlqGUuq96/39IX7g6xBOlwpXDqxthQSo/Tf38fTUXJV8+aWUEji7ZUd
PTtDoR8xqQw+t9Vi52QG908+UxpQ/p0pvGc7r6kkLfDDQeFlSYN9t2AR50WBs4ASE4iJFhtpiCK8
2fWWJIE3uPeIqKDpLZeTNKK4kjnLRWLpRsFjbBcwY1hE71k4TxetcTAJcdcyNLJGmeGqV3WovSjf
aLo1QpQM3hLIj3ryKRYQZDbjWazcmTkClEg3Tw4p42e8PffxvAvzpY2p9yuo7etwwUy683w0Y/Ay
rbwR2uQc0pEAjFLvClBlHGfhDtM4HUMX5VdTWLfRcnMJRIsMUHqJD3XsHCh0a1rlxRiEJDg1Zhmk
R+ArBk4BS7VZJLGax421VA9Kl34W1O4BEesbMfB3zbU+mnKA5d0iPpi+ZzOaN5lIeMLm4KpjAf5f
nFSiG/6UaPnJBNoNljR/rZK24gSjoBnhNqNaOa3zdm3V+PQSoJIeChdMzv1RCKxNae+e7YBeoUhY
xkVdcV/W6Unr5nEvMngeiC7ZAcmBZVFlosDuxQHI/RU9+HNlj5jLgRmmIy0hvtOaKRZkUrTXNnAM
FovsM4WJJlxY4DulV/Zr6VJ40/PGj5XH8KYQ3OsX+8zCYTOtpjnMZbR0SM/t6O3UJGzolLlcRbVr
XRFEnKwyDDjneW9y7IM98P8GYxRHPixy1drj3p+ZUfokwKUncbZ3PKUftDL3TXuBzTqIDO1BHSlr
PhAqAkM7aHtZ5VzrNavehp66KQrAbJ5jnCqtdB5qHI/UO51j2AYXS4H7dCT6jJ6GmsEbwk9CE3qT
Cw6+wSKVVho4+LY6zIXbHsRIPZebOGIDt5brYervAmm+u0t0QqqoPJgdej4vnO7gPzrwo3ira3bC
Ls1l6TQVxlcfRXel4C3nKnnPLAm/BDmqKAgCrNMzkMVRHrs245Fg6a6vVcHFUTmGYlBXxPSQKrnW
XRdwt8pMtR6H9H629Z9xvVAp9fwzQPRXKCfcSrv3E6+/S2OiJyp0fs4Mo4KUwzBo9cBvh9Qv0TCD
lKs2fe/dJnRFj5PJH1Max0HN5q4nUoPYOeG+beO+wMLqV5LkGT/IiyH1o7Nz+qY5JpY8abrbbhkA
QC3sGkbbC1vUmW+nwn6cvA5rHvmMw5jUt+Yyu5CDa/qZxSZ7gsI4VNjIWrAwptM2fm1VLAJNkw3c
nW12AefNlOxNs9ZCrpJaYbzzjQYfqEv37izNo6VPF4VKMxXadfnb73l76mscyvy+tZ4gjTlQB0cV
0tTeUZn4LNs43OflpcVXD2IYmBUxGZSn7SqOKuMQj953qCXXyZXfk8WcaLQornsFiT07M79bvUXE
4iqkHCOcacNrPH593Fka+W6EIAXhGoBm6ZpLb6tpjW6A6FmgMMjhsW0psCJ+IwunJGA/6T1OWP82
lYTUJ8QbbrJpV7QjV4DqbPSoOOoFi8oUky4zaTEv42MeWx17VWZgEjp04SEj4BxS9JCYDSe75JxH
HMUHgpmc3yLiG7OmYdeMN9qF67M2czWj8R7hWJfx+2hV+qnvK7alSl1m4E9bvgqvqs6/olqwryuO
0CivKZPRdVjW5iWp9G5nNKPjy3w+kwrD6DLGFvtm8dOztGnTWvq49jzexZbEDF3U/e0c4KwjbUSN
RuzQiA+bcVp8zjX5AhGk+l615odq5ps0Y9AptPphrr9p5cJ6au2DUwS8DPSUV5le+mCoit1QZJ/R
PI0UBs3qUgrrXEZ47PCzVM9FL9/U8BD2drI1F32Xbc7r2lQHUpVnb1nChqFHKIk3/lDkV8BS/Fp5
cPF9CWah7OxNAV2ZFIOL4m/kjZu0nXqIZvUYgsvDndUBL6ZR3POdhaX+3C9d44bScbi0j/uh/9YG
9TKUUXVrLLyqnKpyQ2WZejqBERr4m2F8sZa419JuZuVIrqLkvhX3XJaZ+tGCpg5tsKBmHEpDGvH9
uTQNwL1ttZXWa7iwal2gtXEk96E2PtfUXz1DkxAS4dvyW3sRNUqKoT6RH5lzlJFWasWPcRztUJ2j
MUvkY6d/4GPR/XKh6OrDp75QdSfwugiR2ZUC3NUw1VuRb5DtWHlu9kwIbvj9zdhNP8xuPCetfrSY
664SxZeEWMi+jfCadT103QW5rq/A/3pggK2FB6wnE7uICGcv7M5SNdrGlOX3vFCENdzPBOW4XEOX
vm9/Yw0DHXYV3/4S2zrk7uxQLmTifmEUZ5a7WITcU/4bv3jRAoF04P+/0I1RldaoKVryKBpfg3qb
PukBuVZ4Bn618JGbhZSMRqu5TuOzvjCUcbIVO1eLmnVTPOcLZznNMZ9W5pMOgLlcSMxxCsQK9Bu6
QzDN1gCvWS3kZn4jJiBnFv7Onyu7v8kEHO//uLPbf/fff0emxGlGymv5h35v0el/AXUrhMth2rI5
ufK//J4i8/6CSoCjsa17pvNLhMz9C6dotk22TbTL4cz965ZuoVsKBKy6kLYEWfkHDtPYf/7xMM0T
WbgO1Jnf/sP6h8N0HukoSVP4jlnNpmWyP4Dw6/uoGRc0QO83dlytBkk8yRkfRq1GvBvYN1WgsoOR
HLC9bl013qaj172YtXWjZJOslK13+8hANDj2PI1SHXp07siPKA1v5iq+ndEBb1QUf/fkj3at0fCQ
94pL12fDcR5KHzjJmmwRbPBuTlf1bH0adfUwD/VjU6gr3y0gZIoPFenPUUkYvAaMrcU3ai7Do5cK
bsgFzl5Ei8je+WL0ihowZise3Sx8JOB51AzJd8Cc3zxSu9/ZvTgm+XiKB2icbv9jksVBVMdoMO54
KD0QlEmt4lnnnMUR/45lxVefexdXq0+eiJ71+CUS8V0kiJzU7U9hBDvmxE8T2bAQmIhrFh9jxEoh
ssUnKP8nq+yGVYBU25VLWX5+kzK66G3yIedDHUEkKXL9K2mKl6KarkTkxtx+5V3AfE+/pFrmD0NX
0QBoqpNU4ZOAmXeAWH0K8uKGf9+DW7WvHM3fEkVsn0i7cG5VIXdmaN6Tj/lBounggOEnLqddwpmk
HkAVZ9Dfpmg91jWxdg24b5E/NOWXUUaPrZqQjHniro70dzuy67XR1txuoj5bl3ozr3M53YbhrHOC
6QkVTu5tmudfZWTcChMkXxMMixeKgBhmJaAgkqlra8W+6AmEWb2Hw5XU4lhH2zYQ45pY9SFrGSzo
FlBvoloMYmuvXPNFGgRsXwoOVzT1OQ7WZfplAezYuG4JJ9PGWBwsygu0pmu9n5r1b1z4sMTKMLzl
TB22QnT101DHb0PVHapwcvZT0+6hU5t7NmPLFPiF19h7SN1oa0Z1viqbHFlBEsOvzD+5wgVUDdrQ
n91d4w5kfHLyhIR8x0a7zVtAFDGnpA0e5Hs9YqUrx+JqO8Uz8mbWkDaxdK50ed3sejjP6xZ8j9+H
7pqwYLtPcu5zhliV+NDvayNrnqzMXifdtavKU1Ets1uyjtMMUsXChVL1ZPRyvcYs1Gp7z4Zmz2WY
e+k4X+wR1a5QBxWjzTCDqNlOdn2OQgy1lk5m31rurBa0z5XdDvyWRcU+sj/rGbbnxEnmQz5iDxs5
cS5nyXaq+62FW7U1ghsjAAcN+OkUYWtf19FMtrnJST8KUoDURPzanLnxpsUumXmBRKF9OxGNl6nj
I+p2FkNZnT5Br1sLOIP1dDQ2H2Y1crzMfXZlB85ox6JzPwZHdQew3JfSBZatYvaUuYVagys0O1xz
xYo035Uc3dZ96Xe8sGunAx0iBn/Qk8feib2tzdW1Ceo9Uy6LeSz3DkMDm1sldBTi4ppEMXJnO+Ev
l/TvPJRrPzRfRD9NtxHr7TU5gQ+jS7dhGbW+Tbx2o/2YqzRZG7F9U0h+Xl5Zf5JZ7xsY5rlo28He
srtPlda+Y3F7wrSScNyV9zZUeGYlO0Q0E1Zxw/BT42fSTi9tUT6WAp1q5M/z4jLFBObo6UQ6kqpG
lBrutqX+E89DsLMM9eKU8ylLUVBP+v1QWIwERutm7BmgRT1ZQgmzsy+TlzqPPvuwUnyTJyyPJ27D
UHrdlc6m0YozlqflFf/U1Zi+2LeHDCrESzLgxc4YDMQcLIhjVOjIM4OFCAO9uzLDROWa1Vc3pv1J
9jDCp8Js9oO7S4NsvPkJWaTeLAo5dwIrOhapTgsh4TYom/WgS34X0PZN1BJbobL3wjL2rhY/MmpE
gDjDKZ0hjDYxHK+kUs9RU77xwDFAuncP4/L80J1dbA7jporqZOPGM69ikfJRCgeH/H24KWJGLFPL
uZVKyJvZ3bRzIraWxWmUvEe0L81mg9vjVBewTyTlq7jEvK21b1kPS4q9y9BFt61JasOT045nYL22
DZC4ocHZ1G2r0JeJZGWSbKzR7NdKRNNGph6s+9+shBJfQtpNAKfiBke4FWxHj7e2pEbQzLzJc1dk
q7aBdy5D1jmVTcaWeONeei1aBFFzGTdPlY0foJsM2DO5ca8Z+FPsOttHkbht4uRxIkN4KLScWZAb
uFu3dd+D5XgH95afJgJ1Il+zor2NPdKxbIvQNBc9ZYQx3CeBq93GcXWZ02yHMNMegnGbWBU7DYkH
0VaBx0cj+3Lt7py2t7pNJNlM1SbXVLUuu/nLSqPkdpVFvMUaWdzKYrjXtdDc2UHOxiXsz2XMUdKI
uI6GkZcwXUsfcLC9gicrqNBlrOzt4JiXHbMFLeGjkvS3CkXN2hhbvB+6XCE54heJ8YUgQrpSOQCg
UfJzfEDR668IM88DKGq/1xe0WadjNAJAp8rGIF87bXvUzFycWjyA4tZ1gInptf4DJaWLgVIheOZ6
lJu8k3EfdMifs0vQKeNgs97lgsBBQpfRkcKT/gDtKGEfSPSCJdJzCfLenLOGEzN7fmBwx3E5NXjN
QlML3ffMqqubcBZ7vmquubQO2gBpS3Lsl9oBi8BCcarWwjDRu9AA2WWremjnWyGDl4nD01pk8ttz
AeAqJX9acSd2bSDfq3q5RoYnXMs/mnK6thCGkKCCy58D3nLAlFo8fPGemwh+zLBu+WBRp8ktCPRx
jAKaZ4OvFY3YjoE9noOhfeq4NyuUfvvczu8S6R74saOLLFxWWDCZgEETfB8s7Qm8T7idGf/wnmBK
ahUN9SBe4EnxSjhYR7v5h81gwiZvvw+D9Jo1hkUYpCGs7bj2Otf63i+HxNy18/TTJIGByVod+r4A
q+UOlH6K6csp7vvUYoLU3+PlCbZGWX/EKdGNKsaZ6gabXLcytJG8eTK74qvCPgbds50a+kXVwyZ0
IJ5lobcthrHdlD190MilLmlrPS1DEkqcpB5dg7hV3dNdHFdNVnXYsg7AmNwbxtYl3GNlrYKyZj+p
wAoXIr/GxG77sH+tDAZJdube/PFdw39CYP/vlxwaJ/9603D9btpf9wz/8c/87WIkAGJCvXQMMoyE
Ff92MXL/stRtuEhJR3jklLgy/RJgdJb+jERBJf+xXuMR1WMvYbK5+G0H8QfuRp78p0WDJQyaPFy/
uIiZhskF7dfgn8G5qC7LcFxTsLC2PNj3ueARIqps2ADHBJQ4nEvPvHOXwZHU6v5ilNOz1HpYW3Wv
Hlgm7Ky4eZl5+9uVR5Sucm5YPDCELOqH1OM0k3PenIkpAGmzngCHzQctCu19z3YCplvpB6yyOeCi
DwWrryizAHKkTLcqxyUS6Rl3g+HtJxcvED1EWh2E51jFYF3NPZQe0jwNqVPuhMUeozAlDk2bR9oM
vBxFUH/VzCBmMuxpVzb1xSFOp7030pPwsgAw5qA9q7yVu9r2dvhKNpBY/CSKToGu8ZyICHA1Jofx
FApaRVLBn3qGZNPipBpbb1v/RjgPgIO2sZv6CVjNXVH2r2oaS7KSI/CxTGWrgiPUll7LivhXhDh4
wnG0zRb/mTRVtuuDqt/mw/MolLplCBtdZ9U/ajVMNo8QaR0l+c3IQJrRSEMEDxl8Um5kT1d20Xk0
nvamJ6heDNiKbuWdZ2wefSXtWxvsOcasBEjbMHdrpymbO9Qla7OwqntZcd3UIv1S4f977KRFAzB9
5E8tbtJlgqo7aiPwLq1qwb7SgboY2YXjV4az5WflCiiT5lkLgo+piNvtODFa82z1lWSEYClkbyth
Tfuips8p0h9EKxEpqcRvpiI/Rs6dV7hsaBPikm2S8O09ti7wfi6Dc5No+zi1dqVrgNuPVM3lCqY/
ij9uAfqWtEqyEbbpnMgEf8Sc+je2HdADRxA7MoI1zQQN2bEowEoyVe/u2mpiMyVATzJbXB6wRVCZ
vi7UOVgevtaHWB7FGc/kaXk4e0LxVnKcXaqZNMSRLmTLo1zjmT4vD/diecynPO/R5gQb6ibFmuL1
68iZIIzidBMsRalqOTDEnByc5QghlsNEJJpuE/Kw4dAgb9puOs1mc80NXMqWMcCOnJPXqqb7LSNs
Sr1R7XOd9hIrm1s1c6dqTg0DQKf3zvQ3MFE01SbU3PxgBjzh28RaGYoQoMYbn5PaQxjGt6jOTlJO
5yG38L8Z5VdevQxdK7YxytoDsCOcWTHXhjjgRF/kaypTw9HM9r0+H3SPqyhPxPWsoh8i0x+daSSp
nNWrQuN+SjVw1dXqsSjlR5VQjjJqc99aVXDnlC2PqZJVvROx+Ovkte/SaNtrOq7AORQX3SFNNAXa
x0yn9gY2Keo87jqSTxJK5yXKNGv8Fgb1OGtTvPLy+F4ze3WcyfLQmA0P+swSg0vXw+TELSOUcAG5
JlyfiAY4KVKFLkNu2BxKNBBnrXDuhR2ZN3k8P1VRYh8I5yo82FwtOMnpaX10AS+uKLRm28rK34Ik
J5g7b52qRKFtaZABu4MxEHnsGj74RqNvEwQGh8mbiyeTK2xgD+Gqc1ru+ipnqSUa/SFX59q9m4k6
P9rcaFciWuWzfC5+q4opInihAbWy0aC0hsNc7pvqUzZ6sMli51FMHslhRcH5DFiTY7VZEkjCqjGh
q8Q6/pDSfQvtiJnFnF6MfLzvSt62kanwvM+3YW2utYwGHpRHjrTourzSvXQRWpAi6V44DQzuk5Fo
Pt+TT57sbqc8vXd4RcmnZsbQ+5bb+TpcYnitqDW1gl+G8uYLxV6vtO9D52Ny6RWalmIBEsf36fja
ZdWAV4HeMd8UV4/cV92G64jULwhKXsnCyIkbd59F4xy0uHhKXfdZYymwqkT2xNvlxADsJFR732fF
OSsYv3vRvmry818VIbiH7f4n0NuvSVRvLQ3L1p6p6bcBUiQKeDxOKpixxU0f8pkOzQkRJhLOtizA
aw5dyDeWgP45Crx1WbuCBaHTDwPQSMZsrdWxvjNV8szS4C7Vw+eRXwcjqtPAhJ8PGaMdMihJhfat
yUZrpSbv2+mCowFXtTdzLkFLPTCr9F1fXTqtfQgD684Zdf6fCc9PNz3nTCVXeHm4ng/8KsP5OS8I
Uzs63xB5aB5wmL0XLSozk3e1aaEptFlEeSYjDI+xjzaH3JqovAVYmLKCSmXswRPApWqdCW3DdSyY
glkdcgxKkUelv3EZ/MgCpuJJk38Wofde8Dmj1HcTy31natlGZNqCXh0ORlUT2puSe6BjhV+lVgQy
g7JWocl2HxrhxY2lcaNX8jjXNZfTTTLLbI8ax+G74ruKeYb18dxcIjMP196cd4g7pT9y+Nx55KPD
yVVnXponzIK+oVHqmtjKHgJtMyRTtjaSd1dzdHpj1p0yueTCvdz0y2K3W1a8MbveTDascxf1pM0e
GBNGstGa4JKzIebpAs93WRq7bI/zZY2sueqmXBbL5rJiRvCn7XO2zgbbZ3tZQ7NB9tYGm+mADTVO
eP1AqID7Xb4FEJw8jS0N2xFJi5GAVkFf1vjmsvSelu33sgZv2S2hILWuYlmRpxPL8oatucv2fGKL
bizr9GhZrE/Lin1g115NJkv3Zf1usoc3l4X8iKZrU1oQwgmR0IxfFvcVG/x6WeULdvqpmlbpTPcX
7+CrdJLnqnKW4wDoU/IA8UBEwM6jZDcGZbVC1zLuWxmf2BoW99RtOsoI5PVAnZx10gbYanv+vdzS
+ITLmkBCBrl1CSgokgp8reYgKAgvFKQYjCXOMC7BhnSJOFjiFJF4iJfog1pCENMSh2jJRXRLfoKY
REBeQiQ6t9XJfUs6zjpT+WOW3ktewTYtg5neiKwZnQ7bnLddUYpr0MmHoHV41Usx7dIXzbklmPEY
JBm2VmIdmES/G/OgdXp6tUPL3E9d1/FSS3Gmd8qfp8lz3qqYx4VOTLHjbdTVsME1ZLpZSgxL9KzP
CZ3qZ9uquPaXzGHrGpmc42gMIt2EcwI7y7Ix0xurH/O72rRPeWAj14mSYDO3FiDgWeMYpZ4br9MA
dLM/LqCkTp3aT5Nzk+b6h5PylMhNRKqax7u+kO3EIGl4FVOfU1DXjZsWGa1yC/sgo8ajOsl/zbK4
zsr8ieLMfuaMfC4Z8B9yW1gbpeWPSuk7vTJN/C/0uZXAKJrO0rrUGSVdMvd8wyJF9Fzyaprm3BVe
MPoqd2hfW+gMyZE8xyEBB90qr5CGEVRqBt2HSN3aGqzvymobFKFxej9qqtmCo146PpjeGue2Ijxw
jOb5SgtJQ3/HKCuyIrmLxlpbd4yyV21laX7E0JrvLv0OIFDKBE0WGxmzv2gQzN/yLeXl5I37oriY
9djfVXZzUMPBdpCprgLvzRXsOwTyqNPYlWB/NIahTHw1pJr6xYTU7FtjWp7DduCZvpFTWm/+m01H
pZz4EqbLU9q+GxauP1B6vU0iXeMnlcmm1KIXu2g+Y4rwhdW9gveoYQxTKgoarLCJQ1nJBYhBlHfF
IXDHOGCDFfXTnSdIFUmKtxJf2FHrlPUgFseoFtRyU1lJuGLq0pMgpiszh9WlGmWylYOq8fDULxNJ
ZcHnLwsTNiXuWevEZu6Dks0osY/c2AsJhCd+xo58majABxH64kp1cG+yKiTjY6CaBp2+DrD6tXF0
qvXoh8yzXeytGzArouDDlId37gB5p2SAvjetGXI17YpIvnctESZ4A3xeWGqR1iXgPfRsYjrCFWzH
USNXLV8t3n6ILUn3Nn8KWsDs9nx11PyMaHs+WO34Iyvbcp2kbLHL/DELmAkzUasblFnTeKv1AYXz
LuSzMLp33aBvTN19j8yvubR4DScGD0GUXfilTOu+81piV0zxFXPLzWTGh4Z/YEKcHXlM1Gn2w/iJ
flj2E28QaAqaodatjYo1cKLNCIKKDNzGtMb3OrDLfRyX08Yz0puh7Z5V1B20nhNOpnEc1QezZQ7M
j6dv2lptkjC9Fk6/igkrfTjkxExOI1zb6JtMgK7xsTEJQf57JHt0EvyxQcXVh8nI2sjSY9oUhGN0
sUuK7mAxgF8FRXZBwnnTLiMnnoPU1BSbHWl/Tk0db6cZnVYNGQH0TDvtRZBM3KruPS/+CkgOrF1H
3Llp+YOR9SMseY6ETcbon58QD5Tkx7R2gWjnY2jrdzLe9oHW78a0uasKr9joTnnSw+4uBdsOHQdz
lsoCwhQGmuuu+x7d4sgM/tVi9UMnXb8hTMSFXHHfUu70bcW8z+YhD3zUm3smQpu2K38YcFoMXZ99
8Eb+ODfKnzVt2o4hu9BuPA1hfSdzGnkRUdSYEh43JO3sNQzdMhVtBUUtL98N3rfIDm6mDRAg+sjX
YoOoDScUI21DWneTXzrBxjT7DPNq/jBkJmXBrjuLPKA0KPuT7bGRHFyP8F7uyYNcCvDgtMUuF48R
M4M/1/S/rOmZz/zrYdTx3/5HM2uXH/SzOsq1c0ECLf3fTKf4Q36fToG4NRy+ZPUFtUBX9te1vc3H
jgCs4S2LePuX6ZTzF1QsDIykhMrCnIqZ0r/3azFKWpIYrGGRWf2j0ykmUP+0uRf8aUzAiMBKjwDB
30+n3AZ/PNSUkTycd9d5mr4ZZkLUWW59pzoDqTl9j0KKLWXJeEmEyVNWlc9tz1NkBtqQHOLc5FTD
m3BT85deJz2MEJAbNVnvxLlzLOekAi1EE8+s2BskQcTROC1jarLk8f9i7zySK8muLTsiT7surovu
0+9BIyAC6LghAgjXWvtsfrPaNQROrNYJkpX8WVbfjH2a0SgyGAp47vfcs/de+9gybdGqApGButZh
7ZudZxU/VxOBqO4EjuAzdyYp1K0pKXCV9fTTl6wt0iA/rZXR3gwDVxW/apCM84RxDDwNvt6P+Kkt
3dfEDh8HK5/w+LwWZhacHDt7zroxZm0bvbq8RjFD2i/KSPFuhYAu7DYtaZwoAHn1xQWj7qvvMvh0
M1+Q1XtJecTL1ttHzsxNtaU0sjeOQzTH+8mkKjGqmZGLHCBX35GuKT1SyHq5GVDkNmO4oqDLOgY8
He2wqX5w/A5CGNe/tEhfiCkSeDHV3dC1u1I8jbWHp6dzSmfL7+DvtJ88t+38Og1Jgj2YIkRlxz+d
+JNVVUSOlKpYr7+LIIrg5PyyyvQz8tfXoaU+JFP1PS3X1sHSwcOUny17/hEm9+zMFEbHGPt+ezKS
9i2mVmLjYVsg4GrgsEUrGkuW6DRN6s28cEtYU2JNsaZXgWrOK6usEdyCdSAB3PNfRLGOOmpZQP7V
sXn0QZtcZSGgnszUj0Wr352pLa4ar/meTd506lM4Zug0t2GAHiLyQz4Ge5+Czzypv+er915lXOKw
cw4R/e6rkb/Zunzqu46CyDKSUhlkbehnrBDCG2eGsWE7xGgtXotDxnVfdJs4rM9pXCCdaO869b/c
IrldqAQNy859CDrnMQBDcPBUIUbL5Fc5Ou0VELYbNST7SmM/tXLzfvCuQMxs7cC4cUhXaOAkbF7i
W11V13GtrwGZ1QfeAMWx7k+xQ1uLrw/sa+lFDDU1IWVOECvrwJBwDAQZyzs/7D/TSGfEgPRzWIX1
wUjmaTOxIiRDhlV08O38tqkse1vj1N9OQXxfaaXPSwiLsYyi6tCX9d7MI/JCcfV9nBP3KjODmxBx
fchs7giqPjiW/c2La5anDAmRxnVRNiYFQ4P96Htkmw3XHnadLqpDkvYPRT9DmcvW5WBaFqdkxNym
8oPP9fjBiXtvpxmH9hp/WkZ/jeWTOm7WjIqH9NPQ3+2obq7tHEd60jBNsJSf9nFCVq6EbihP5mdS
5nw5ayq7leMhbWrrkZEJ2jiwtmFCdcvznK4c5spkCoNDxuWLzc74o+5itnb2XJ7dmFKZXB/8OHxP
wVweDEqcDJfvQFE/oCobewA3FQnn9uw3drwP3abYFjong2chk9qZ9VIa4aP1nZKIAhd3cNcu+m5I
cMm75stM+825CoOnxMJs07jNR12OJ74jBOQS7y2p4lNndIfIK15wHGh+CnS6xrO57gxUx5gJldfr
VZJnEHXs5ntd969Fd3aXHiLMtDec+mLRGNGJ7UYBkco8uk1cFvy15Fks1T0h11bfhgKcXt/6FzP3
ng0j2A+wP93fU/5c/orj9LpjTlxRn4hC95gO1sAgdV6wH8OxuJu5EB0N7QY7/tXyR5hTwFQ5ufEe
6l89YCwuJ/+N901LuwqpdmCOJ5qAZhbZVfReNGjXxUAHS51811lPLlD1xi65sULuuAXRfK7j2WZG
MmZCj7coc9gngpEXfHk7S+x/EjtWgS+L3V8DNTRBqo2vqVj6AbwpPy5i5qKTdzjEWExPseYdgnXt
OhXzl4cLLFho/vFODV53UnmYwfAlbjGRfUOp/K4W3g5NzhqtL6ZDgpSLOm3/GPDke2huywyZdBIV
rmc1u+JSyCGthlgejhVbkw2dZcRzRcaLLv3fVT3GbBOdz9d6D3cKiygCoBvL1Q94ah5gYHZsq+eJ
Cw7xb+EQBdETKdEYXgL3QrDfQr5lJV2J6OiI/Ngmb6nIkQztPzwRKKErPk4oln71aKFfQuvD1SCS
5oS22Y7QZ2c9/jJzH0MJmIO9ShwoSWER7S01a+JbyX1it97J1dhk/enDQkkdRFItRVsVkZW3rGA4
wTou0FGrKXh2NT0uxOgxJItMO4tgm6HcVii4hUi5BdOiVbXPi4i8UY3cG4vwi5pxqORd7In3Iq8m
eIbdGO56NwV3inSsRETmu02fmQjLvSjMKM0rinOL8jxwtLsiRWPJ/aWlx9xCpXYzXvVx57+OVrLe
vfaNWx9nhUXBZHWSidLdIHnr4hzNKOCVoyGQ+fcO9EmrSprrAbHcF9U8565GKRyU15ohvLWibm8O
2T4osxfK4JJdI/r7KEq8IZo8f2v6aZHpuX9a5wDhvq3G4RqTEq66Qe8AiZT8G9uJTM8fnij/vCDv
JvECTJgCEswBhbgEOu5Nu95T21hN16EZ9A+l6B9ZcF7X5JAX7bFEHtGikzQ9Oykf6USJhsKdWEwf
6CqxKCxhdqNEcTFjo6ExyqX4ujVo0hkRHEShAf2wbhyFgd4X/SbyHrp8Rs8RZcdE4imy5MOxSff6
PLU9gsLB6MEsZOknH576bhaliDzFj1q0o05UpBo5KRJdyRGFqUFqUqI5maI+pchQtuhRACmeegSq
WpQqHDhsDBCvSM02jwo5yxVdqxGFC38AMoWoXoPoXwtCmNegmLDHZzhYP1qksgDJjF+1eIsR0bpl
OmdRewvYQL+Uiy44Ijyx6hNtRYKzRYubRJUrppdBVDpb9DoslykTB/vPRdQ89zVH2itF47OIwWwm
0f0yUQBLpMAyDuYjCYYMgEnHNs4LI1aw/qGJdcW7gn1hsjDApgw3rSiNvWiOgaiPI/TkWnt7f/AA
lQTHTHRKCq9eUJ5YqYuGGSNmkuitzuR3jPtQlE6e1XtAnLykRQV1ckUiqmVJ19dglUHJ6IQc8Drd
eGb2Tr8S5g+GMmedvUOZDnf8Ps45KDHdF005btNIfbTZIGVxgEBMFodLIeCR9qBXB9SYhbUrUO9Z
7XLrpjcRQVX1ZHi6cD33S4yD0qqJB6w/bZUi1AXjGcPtkaQXgSnDQBKK1DZK2s+oZsaK++tFjW8V
9YJT50vGPF5OOe3vGP73Kcjmh67Xt4EVcS5F5rNdYZxVeXfXhU0LEqOAQhxybsfWrY/EjEINWdBu
xnPKQm8oEZZ5cPBRxc4XPmFmoKh9svv0xbNgpZVkebYNr27ssZ1zsZKOpcLB/DCr8CfvsgbM9fAx
d7N73V2zKiFMlj47DpsfzKR5HnYvs9HA4b41iZTtPLyoG2+N2SUTaaCfi3/WeSsjHN/ooYbbrKh8
86IYJ1N5qWYX0uPiPES2+ZFDW9wkAbExn2yI2XrhWQ2/Sv4IXDHmb6mnPwLVXoFtAPsd1NaW5smb
SLmP5mrcgEChsmzteE1zzalK96EYyu6687xtvRrqphtx0dr2zX+8H38HWYlf/X+6bV9V0jBTgRfs
1v6rjariX6/agKz+/gv8/aZt+n8EDrWjXKhNF3Am5Kl/GuS9P3x2U4ycXDngpZqwVP/pA+GHmPP4
Zv+9FfUvJCvbEh+IckytbHpx/g0fiCO1rH8JnGptSTOrdmwXfqt46P8FAIW9KIoo/oMTXviXyNLz
BQH+KWvXhLGSuFM4qXyXqJtqtdqdJlMFG+e9lohUs9DlmEXRsyPxqUKCVAOxGp9kFREcayex1+3a
NhAjQAhNTZdx5dAu6Uv3nd0cUCwJawU8H4kEuAaJcsFF/5pxNexyOnZ4p0ngC7euEab3MUmwpFus
syPXcAmJub39GtuTQKZudRefYhPfY48cVkvALDAxnhC6PrYSPsslhobLEd8gyTQNFjrQ060nkbWe
7JrpEGKDQP0eRhJrYwsIWvWkJfAWP7BSn/YsEBvEGyJxRYDMPfEudBH2UPeoRLSID1oSpQO7fdc1
nn92HeTxmbwdu5Y7UFfBxpYoXk0mLzIJ52Wk9Mrc7C7leWisS2f4r0tRIUZLrA9PzF0pQT/ssuth
mlzEa+OCoTxCoPKiS9sbIDBxy/eWuY3nHFmrCveBhAlLojOzG/zK3BqxKhi5z0/7CuriwWrHK59E
YlPwyygyigtZxZLM4ijhxcbXD43EGamJvPYl4Bi14W1HwGJPQEHwts6ltElv5X1pnIU0v0pUskMc
Nt2Ka3CcPriG81lKrJJYGJHjhEAh90gP//nyYEkM05ZApifRzKJxMSnOD8VKwVHoTN5eSZBzkUgn
lKBzht5ymogA4B2CQ9QzcQyFeRvO77OIiPjsOegRFX1gGGrN9uFiPUdDUdxoewV20+vj5Op9KOJk
IjLlJIJlLdKlbX6VOG+3ZRGxLy12WAqh3sP2F9HTgO9figxqiyBaizTKpqzCCJ4/2iKbatFPRUgd
RVJNndOCwuqsxbUzG+80Bv8MG8plG7RY8nylpQK2FuQV2fbgftDzmZCivolFyiWCZ594XgBZofJH
KmKhgfBLyQK9ATxKiYjC/cSm1EzvTFC8VTBcvLi5X09Nn/yYvfXNWwkP1sUlTtQlaaqb1C8ZX/J3
v8TKrYLrNXwr3PYtde0D7BM+QvW2mEzkZIj8Iyk4GGIQFaqjkfgXl/WV1+v9FIG7bxzWJdXeafyL
YWdfIwNd1850qMbzr6Vq6RmExWr018dpnoKtybxFpHugKiHfhcvS7Tw2JQTF6umqdrNT4g0YPhr/
vA2ysiJUi2hjpq53jm1qHazctvaxGjE0JnHy1DUWQexJ4Uhh62J7qH9TRFS8tbr7DAHMCYNbbYwD
GyFUDNxgZHowNKVJfypsnx2ztUJmwEXtLoTmnJoVou1lyT6K++8ukejN2hrf5675qoNsT2zR21m1
qbaFz9TQOoBK+yUJbjlZ5R/tDNs1b92p2RZ9P3Gr8vwjFp6nXBQ6x6yP4Np4fiP4cjoIw0MSDOzl
/GHeF8XandOsPtilcsqNjQfcs4uFhtqWF2jcQ8idlHvjqedx4xeIomgvr95i5KAuQmdnV8VjvLQr
n229IaTpEBKtyfU0HanTtkPbaY/zMF7xdW6IBKvHLKZTl+3Vo8duA1NMG2LTaPdr6qpt3+XuYRiO
XWhaRzcha0mZgb1fAgLv7bLRU+buGrv+lgmii0PnrOo3y/lVOKt9WYXl1QnVi8/1fZ9iaenMxt2Y
S4GUrbQ6W5qxbQxftPDBKBf5HgoxjN+kE4IYsg4LTtAx2b1HpFsx+wz5u649VAaI8GjaNaDq5qaU
fGHpWi+R0Mo02LJIpY9I1H2PhzeBYb+fAZytgM6KblhJK5RvZcUHaRUaWihctFwIaUvDDRfmNrnc
X12mjlY1nFg26lu7yO9DqIoCW8ugruXmWz0NPC+6VacOLtsCn8199UfrWPR2ewimmYvomoybYop2
5CRGvlYt+08V4aQqlfSShqRCa2pqVYZxZeH6aXpEzS13fci8h4hED0clTvuKxyMshufeQi7jJkXv
AqzFLYmh9MhOWbHXCp/jAMmo9qSmwrM2kymWOKO8n9iA7ZVzo+hlONldXP9HM/kXzeR/nOJevrq1
bv/2v/7b8PYPFy8/8f9Ob5YL/xpfqVK+5zNt/Tm9ESwB+wEoX1EGaPIjf05vjsBJKa7HJ6AYrf6b
ToJ8EjC/ad8Go//vJRyFgvrX6c1jfOMQsjmybf0XF29TzGHVQ0jkDlIAnqKhx8Sbjr63MZoJXb4F
Xt5btRRiIwWkafWBdYGIVYBYkv4iNOLgvqvDTbzO2Djs69jk9kdxOeUh+ccE74IwFRfsNvEfdJKx
HOs+0YMfGxjwPArzV6udG+KG+Ffq8DpDSQ0GprPAMLF8GXeDs4LrmYaP3C0+Zsvj0TPJisVd+Gsw
XjNpZSGDUW/NDj8P7Ru6vFstyGFL/mBa0U2rvPu4LvDHXi8puge+uTCJ3K38CXzraeQ/yiDmx+h6
nmt23qtPcGrnsLzf4o7IKVXpf6rCfa/D4qbvv3sD3piIfoptEJHFMm0i89ZF/jTkwq2dP7jnJe9f
fv8V+pH8BnuYawef3W4M+VvN1gv0WTLo/Fb96iYHt0nAsVcxz2xJS7WpMYZG7ibTebFVptSKgMNk
YsZUMOEpCAwMh+mdLlkgJwsv5qQYP1PfYADsSWq3QbGdjWPr2w+5M93NY7Mrq1XvxiZ6WzNSUVni
71fXeHDlF/CM8avM+L7i3KXWwINU2bZnbhngNsN9u2Am7CC5T4c141vbO9wb4w6Xk5fG39jZpSzU
WVE/z13+aXF058MNdqVwrS9F4L3J1431+Dfl+Q0GFHx+ut7Mk9pAYgcuUpkHD1jGZur0j957iaOG
Fe4I9MjkjA0mUu3ueFETf/l2ZVirmvWnbpJi62bhDRoHq1sW+hi1KA6qPSx6jQy775xuV2x2fxTL
iu+2m+muKu5siOhtH/PRzXw2YeVTrFcid4vIdrrFR4ltdBMP/ZePZWu6mpSH7dKPWAdY1l2a93de
UhLdsKwfYbVeNa41bHJd4jrPCVF06VWQVx+LJx7GOaYfnPITkDAbp3DeWoPNBWnQTYVrfOOR34Vw
GfBNDTfrSpZobAxsusbCKSGlRo5UmbtSah7lkXXkN3kyBhfcjFALbOEXOF4JDQ69gsEZm+WY4qXt
1LKLyvpece0AmiLGiTLdBcAROnawHuN2yvhH2kullBN9q0fnrReuQiOEBbxwN00Cc4Hk2IwUA2E1
J2s0mM3egAjHnzBlvBVqwwq+ofS+6gxyq+/RKAregVPuhyW8hxULLVQBnEtmpaed5gS0wUMo4UTU
ACPII82beqJwPG5og5pRmXYVgIlWSBOzDXMiGuebIkeBzIRHEQuZgl04jIq1uh/4SCXAKwogFgsw
CyVUC6tNb73YqB/YFSn8Gcm7JwwMR2gYgXAxRiFkLAWsDJ2lb/2kgbPg4qvAaUzC1Ygya4MSpC5N
ZtzGoDfA9jcY7liqw+QIWW5HPsYrVorJCePXUxVOBDCVe3HkCDXlMDUdcVR3e8UpGy1sOjm9rU3D
CZzIUWxxJis5nEnOpnj7a0gEcnQPcogbnOY1p7orx3sULFzPiE/LwY94zuxR4kXNuJCOc3fMVron
llbXu0ZGh06GCJq2xs2gDHoejIEbNqNGJrhYd2UH2EOQbQQl2y4/Z7lTahizoV3+ynxXXcIqeU7m
BlhjXF9GAdNS4PIYQqrNrTg/rGZMqHCN9+5KsdhkmMMWCNYzn3scZfp7zo3VEQSuzy3wZAVUvC3w
cXM7o6rJvOo9a5fCz3UwMgtOl7Pt21j1dG6s29B27y0B70ZppnYJLF5XoLyhx3rOwygMrRf/71Ut
+F5V+Dce3i5r4f5eTPbXkK/naroCyJgxSrMRXxRBzDD/mYWEuiOfMCS07AFq8DRGb24Iv8kWoHBc
u1dcTxX59GSvLCxLrjd84871RXzgkEMl7kG7xB73GQonCsEWc4qvaOOgjAuYxlzqiC6qeLoilXml
NXyKQBDITJuNAonsCBx5EUxy1AFM5tVTb0YYyqj50YFP87eZc40crLthf4IxStDLWHjvK1jMVkWn
egOd2YXSbM7osu2HSvIzdq1Ha5poZ3BOc2NXJ++SW166WZqm2Od2cuXqbDxl0XFcKtIZK0qMs/wY
BBitBB1tjdN8cHoLUCVwDXJvXDQFNb1ooNOZ4KcbONSeAKmjDDR1ZZECEFh1LBAWvuJ8WjlykhhT
PVB7DWxXsEV8pjsf2R3gZGO1xSHjw7H3g6K+XQv22qkxZ4ehK4P91Ep+RRGq6ELnCmQ4fXP4n0av
/dkmLpTnIO6PfqjUNf7jqwkZ+dDjJtknA3HV1g23PvauS4n27zWpv/Ws6tNeYQ2QVLjRi5mxqzSw
/nbCaJ55iBa/QcMuiU6Hyr/YlA9dMMMTf1MFP1DFrECbjqteAMdB4800TH/dpNw9NgYUHKx1cX1w
O5O3mpl8S/PoMo9Weten9dmY3fdibJ84Iw9WcCy88FuzNnrbVu5DOEXH1Aum/dAjmpKkkJFpPU0a
w0VaYKIcQrU+1DScNQicfNbxx8EX2MbkC7ZpGdzM0ogyDfdKGlKMCAu8dKaYYnVYaFGZpE9llWaV
lYoVTdVKLp0rXgIEdAjbZFNSyNJSzGLEAA5MRDWW7MxR7fg69eELL7VoH0qvCw9jLj0vJn0vnf4K
pP+l6vxTLo0wynUv+Cfwt8/FW8Eu/Jr3PQGY9qvWJGZjaZYxaeeRphmKQEwum/WhlhYajA9A5iim
GSioYXuR3M/SWdNTXoNT8zBJmw3lCLjlsNe1frth8cICD+d9Ih04mTS49D680QgbyixNObl05gzS
ngMjEeKBRaMO8ev82EvLziJ9O7007/xnDf1nwxfb2P+/6+v2b/87av/2X5//un3+xwWGn/cPo5f6
w1Q2MUTfws7vK4erzT/4LL8X0zjALO3a/3Bz/fMC4/9hOTR8+b6vXFPzSvnzAoMHLGBV7YJ14R5j
sbT+N9bPWrHj/ssFxvU817YDK8BHFPy+4PzL+lmV9jrCUFm2UZpX565ud04MuMMn8IRy9b2/KiQF
tRCHWhOsPl7cnZwwYX5aHK7QUfHd9GgBaPtaMzQM93OirjpJWhnGfCCUM0iZzKOvmrtcct4702l5
NeTWZ1ozDA8Os70/8DZhUCQmbhIX50zHvjgXHuIrWfIG59QB6+TYlceUsDktgcYd0adT0Zv2fqql
xSfgScsJqbeE1V0vuVqijpUfmNHOCN8jJw8wwuNami2y7lBegEWZd65VnlJMK7u0dR6LVUJZM+mU
qNRX3FjwKwzTuzs284lv7bqJfIzbA1H7SjL3fjrNG8R4EkIE8g26s7xszDdk7slKhQEJbMnv25Lk
z35n+tl7s3jY2ZL29yT3b5gMLsmEgSrk6rJlgXiMF1wXE/eTKIreSxbp0fCW1vAECHKBB8usxxXU
AJvNXS3sAVdDIWAlbh5a5xpjylvj4LJwsgIoDRU+bW8TpfPKddMpe9nWQjhgVQ9vS6gH04jSOXxL
SnD1EVgErDkvDGYp9lFO2qoPbyhTsqDv5E9oC6fYqt4xl1eHBVcBQWmNZczHXQCKYREmQ1fTNjFU
ltAA4Fxv1DzNIGNObhh2p4jfiamNvJEa+k8TkeFgfoM1oQUD0QgQIhU0RAkjIhNYxJA4r7HgI+zl
UzGaW1AlHOgSQKsQvMFNjAKe4GqssdECo+igUkzQKSpTXyWCq1gEXOFX3vUsKItVPQ7RYGxdGBfM
Iq8u0aFjbXPRMHyfkNTCZbyolk2UUO44tuWNo8gupB8DDI0MlkZWRFS9cbqCWlpYEYPLqb2nyXMf
UT75uTNLdhUsBCSXsDq4BGPmqbymT43T3n5q3RjaV9lOIHAIoExdMx9TY423zYiCO8TGg7Y5dMaS
886lqGIMECj1WMz7ONMfQ4eDplhHdujhR0Q3gVwh51Oh2tNoqXEbqkVzfRu4IxbfA5Rrg7DCblxf
VeAz50WtdUTnPznwO9lxtTiDZhT1mswcMhSxTetj7UiVrJb7lfXuTDMw7b7J7H0oF842oML7HKF0
A6ce0bPJ0W/W7NOP5+ea9XJUKK7a3hpwWgPTYMDezkF7alMrhYhUv2WKnjHXjYK9C8F6Yw54R7p6
pg+uMXG/T4fe8QaAccXe5BGe82QXzZe+njkMMwfepl0fVwiYm9VD1y4WdCikHbA40Snp4s/MToxj
r52Htki/Gqx9l7AFrZQZW1bKOZ28Zk2lSM1yPDJu06KNQKxHNSG8+DnyamujR9s/DDX09cV5XFz6
YNK24IimMDeMeX68lFijVfnvmdmtmynUFJpyV2Lczq5jhS8vmShhbXCa4vnfOk5R8eRjNyrKmApc
+BaOj8WmxP8YUXIam0W9i0aHlS0XgpW24RpyejTW30nUNjvIi5vKxn4B9hF+ZNv/FJflASdAAGyo
e05Clew6kzTa6nDYD+Ns7uDu4FEpeyrvcLNdRZhWC2zmS9lzYcHEsrHx7bBpBb6YceHEycMfxfzm
65Y7Eu4lv8GRwbKlNYYnP4523RAWh2RgQooTBx5dSYPY3LjqFBK741NHRAPW0JHQ6haKHhHtenbA
pAId4iQg023km4Ah7TAP7B86bJKbLAcoYo2sOwy0s8p0b1TtfNUwVcQdBwsCvmaalN/8CENkY/nv
Y15ZG1+T5akp9nWbtt9mi5ttl8h76zDjTH71NObhnTapsQEL3UqysidiGfzOWlbeE6yTiFUvYcuc
ZuEQJAZLqF5ymiaBzZzgpgFjnW91cG0t7rdlismw8mXtJO2ZEPsMppsx3taBNR8g9z45zhDiIAAb
1JIWBRfE5Uv3VCzjsSxlHCuIl6p4s2A/IH5G7rTxHwr6ABVpVEdyqb3H0xZIVtUitDpLejWRHCtx
1UORcJvj7wL9cDibknl1Jf0KOvFAXe2pJhZbSz4WWWeC0tdd/Jmg8zyRR+q9Yy2p2oJ4rZKcbUjg
tpLkLfLPuSGKW9rBJe3iAN8FPB9J686S240I8K6/k7yS6V0I94aS8vWJ+y6S+yVT+NSaVPnp1qMN
R9LBA0bSI66KrbGWOTz75OcqWeJaUsWD5IsHSRr3zj35KDHOiDOnZpPTSS7ZJKBcS1I5Ms0fQ54+
qcQnMcRWySzxkxshfzNiznQafsgfT8Uxe/d8QeM7JZKLZk8fS056CUHcZDYYG44pfR4lT100r7ib
PkfJWdsEroehvMIXctcTxO4lkW0Sze5SLmeS1f7P1PvbfAGVIvgf1/abv/3Xz864SjqSDv86+Abm
P37qn3Ov63puoCw6aYEQ/rm49/9gY8+s+ae14p9jrweZ0GVMZtfxGw2OVeOf+Qb9B9c3pmfLYw3k
U0n274y9/E7/z9iLKYS+LcdlWW1p9ZcCsTpsnNbQ1LgvwOWPWdb0vEyxSyRR8p5MEjdkZWHjklq6
H8zi5sUNuaP3xnTiIPcuVVPEJ151b/760BLZup4g+FYObAxbrFmhR+/YkpVv+Tqd/Dj7yvsJU9tC
qeQyfHh5gWvAXfTOhu1UzF++J7mzCjE26z+KsDZ2fIV+hWZ1y1eWyFm1nAMnSHb4S49KWMJeFCH9
z4SNaq3eVvdnbqfhPiziox1qnE0Bh5+ho91SXqnQx8zLE806JkgJEl3MutvXDZaxYPF4plwpEeow
6+fJgUK4eWvqWLMzBjmQ9t559r0zZ92I/kh6K/OHnTlgkl4FRx5h99/MUCXsgVcsIeNX28VkvzaS
lNdUQ0kRbxT5CSfpiuHDhwDGcn7bL9OPsrV/UeENpq6Nn7kQfAdiPjC9mUb+M7U51tCDeojMPo++
BdV74yujuAT90dI1FZlkvndjwCbGRKAGvsq2dXJf2PA/J0Zwz4X3CeQX1cVzAzR74P012+/s+tho
TR4toardk0j22GFybrY9/mveTdfBQN1aEcfDxrGWqxnKyq6fX5PSH8/lGOBjjr9QSZgp78YK+SEc
CyBPNjsii3Ge76i9mzv9XDtZft2ODbeaQ5fdW8OPdG4/mdzQfRO8rQ7mdBQjuGme7RwXd7zJnDdL
Ydgxi/ZSK3hdxgwoIGfVFelp2md9t5kzF35tZL7mVUSn7gzWcvF774BTDdNO30DMHbb1PP3w/fy+
on18KtjXhjWDADMrFvIGgFjQnxcH8KGPQIJlctga4IUvbPSBCOf1rpj6Q2tWu7AviMdNbniFOk95
u33VunyoiZSTupj5PznR2WWhwK3xZKVQeYMfego5RXUx8G1wbogn0aMXFvaW+kaX0gUQCnn7vbeL
6noiwr+Q12Ghu+v7ZvgG9QLiffHcOwUDqlmk17//p+SFtxShhlTdVE9LxXoaF9VVk+fGvpGER9TY
+jCsy1NIKxelZ2l1WYrLlOKLLVITxIajN5hw+ZeVecNDVyd3cFR/sjyFTmzZNMYY1Y1bVuyND1NL
fs/XXgaj7zSssfESjC0F9RoHAAhn52pi9ThJ0mBem2PlsoKeNbCFafHjne3jdsHecMK1E0Br0O3e
WNflahnrj2Tx6kecofUjl9Szbs3uwet91ptB8TNv6/Wwung+0jAFakaQae6BMOf08VhGSJNACCKw
oUT2pBPFk6Gup5Za7S7LrC28ca6gPg+MXzbYN/mUy08ZXNbPTRJgzm0qBeqdM9ZaKPtRCOCst8ej
D0LFnP3+rl6S2wSCP25vijHqLCFXmR+MLscnVGbxVR0m+Q/CSP0mryHCBbOjICe24ami1BbuOBF2
Y+ROafKXdB5ABvl7RreLj8OALS2bKrO/Svti343YiXOxYppiyiwboJt4cy0GIv6ZSm8XHJyFWDmB
p/B+DG+W6dlKJl5Nt0FKC0lQzB+9WEF1GH3Wn4CsxSSamalzaTwYIpVYSNm+RBsE/ZdA3KViM53x
m0Jvoxyg50Zu19HWC5fxbIs91cOnirh8C+5l62Xi0h1neuKS4W6tLWw2kfnsi92VWySW56J/4PbC
O7OmELcGrrOmE1dod+emy5uJ/ShM4r3j9J+My2z3swzfvd1sUxy3XjCe0S9AYKw/G7Hkzh1/mIm6
3vMshl0kuoHncQ4Ii6QfqnOx9fLJ3zJAHpoiuM9+W39D+LAZ9h8YGx+W047kW1GwlqLQ5zSa7rSY
iCFnYgLm6OAF9a7EaJziOO7tUyAG5KhTWFF9wtqxqo9tZl3ZwnDimOFdV7MNRxsh1dxbp6n2T5k1
Ww89BLY4rEzK2dFrAX9uOd8gqmLL3LRutW/pJabTCp7UImSpBMSUEtZUBXQqF/qULxwqWFNHbnze
NX7wNza1WxQQSsLjI4mS/JvjdPVmMEaA2vF4q6p83qBsP0Ql7CuV/rCEheU1rD9y8N4WetdBS0I9
JGpO0tCds/rG+Z1hJ3hhSqo9lHz7Ikl3SzLvgaTfjeDN+x2HL6ZzSzzekZz8RGA+lOQ8vq9ekvRa
MvWNpOtHydlXlXpIJHk/NGTw2SiQ05VcftDjKjHdkRC+pPYT4vu4teJLKol+Fe+6iTnV7I32MGkr
fUyyvGN04DMV5+ldNc32LoqnjDO2vk+FG5AAECCTUR1pmpr3ke/Me7qYvYe6LK7bGV5OKPAfI2iO
fjLoW83bBUs5ORDFiQagbjnGGh4QS0Q6N+EaQAb0blZUxTEwiZ9zLXHXClOZCmA/zO65xgMwdKHF
/UfuWcATaqEoRKHwFISs4AtjIQe2wD36Ohb6AgrAK2Up7z4Qzk3ApqgWUsM44JLqg4DtjeVv7UTT
0FGUD3nYZ9eOWrFqCvXBDmGuaCM2roY63i9+AYyBDvEbglB4BnlUiPvjk7TYOvUVvgDg6Nm2Hf4P
e2e2W0eSXdFfafSzU86MnA20Ad954EyK00viiqRynuf8C3+CH/sX/Frwf3kFJVVRLJW6qmnYMtBd
QKNKpC7vTWZGnNhnn7U9KGapfhxGpJI4XQuFIiCG25ZkCr+DUdHo2wpkRQG6wlM9b62HyVU0nCY3
YYGVS2kgXYhCXHKSQnmnB6t0Kw8kRi7ZGFBzAJ2CyxhYniU9I46suwFZbK7W0z24lFtmB51tMejL
LIkuO1bomVmTYOLKLJPGrbhnKvpjYmJ23iuRrVyZftIXxnEl81BSRjTm9GOKGcdduEBBi9QUHQra
eAH+Qken4wiUDaN6MZz3bkQGUu4iDWnI/EaKU8/itzDIDo8aJ8c9YOO5FxbVysmSuyrOb63A186s
Ytco2scC0OE+ieE10rFn7uNMrS87W63ucuPQB2LdaMa0YvzklsiQI/ySdj/Ya7Pyj9xA5hIQn1l3
q7zxHwmIWYWKoE7qqUOC4mNR2idR5TeggRP2wIGcdNabibDwy6bH4QtybC1SlakptZg3EvGYYKlt
0oVag1Mppk3WBOeDH94qeeqxAmSDNFMwyDjWpx2KCieHR19tWSXqNueoKCf03fix6FRtYwciWlSM
+GFqCKRVUXNWmTB2QVUwV9sJxt7J4akCuFBhyW4uMr84doLOpbFsLoUOB1UpHUL59GVrtmIR8/bn
ZdDF806vkmXRLZi3nBBUQpYcqDBpztVDFpgU57Ecp+CI/ZPhBzw4olHOUjp3TJxBGsobexYUCdpc
e5GPROSEqG7hTVgC2E9aOpt+YjxNwSqDozNXY+8EM/cwVxskQXNfp9k6NRlT00FD+w8WgXOWErDh
pTVgf+JHx1HrZy24SDeFGEKJ3dtbNTSzmeeIy8yU9gcWs472YkUL0221DQkPAJU7NhA1YDIYIPca
nAXw09t6CteKLW7awr3zb9Bqn3Q6izPL7+edSgEeZtb9pFR0C/1xaZc5AHauao0XKb4qEnEc+uZx
HGlXFobFvA+vRc7gJz7EojmuqpOaQpdicpNEgBOy9KnvjdOw1z5AY8bsZN/2Hh9zyOtj1NqL2pj7
dgLumUFBp9Nv1SpcM651z/hiN4ef2Zs14oLyUGeLBL14VpTao913V0YZfUS5JiO1c/aVAr42bB+z
Hk1Li0hYSK315I8PtsP0VMyGmUlCN74QoC3KPtBZsl3rjprlXHXMu6IuNwiVDw2BhjMzKz7Q3yty
o2dXhYIM8wdgEG7jlvDjMeCM4FXjWQrZYpaB755RSDFJOacl+b4kxClFRKUF6tMCsbobLRN3uQWB
I3N08nNd43gqxguDpaGFOjKlxUcrAWgXRUzcNW5+PMAaIy0SFkyquSswd/dNRPBrwBDhQoOhZOYu
Bh26wmhkSYNCXH5IseoXZbcRVnaRusOJQqU486wEDJGX71NoGXP23I8tDnvkHZuoiIJIFjvIZrYb
7tim/pGgPv7sWQRm+b2OH6kX2bdbfs9/8WfpA6OiSUgDoyg2J3Ne8nPLz31nCUZGYJLSifsEcPii
fVhMnOgG3UDizEzDkjFrX7QP653GiIrp6jC1EEH0PzRxwvT3a+3D1E0Vs6Kr0/PjJV+xHZhmc4h/
Sft5NmUuB7aSO455PKhC97oHQUcvRkbIwfdUQmF8tKXRVyGozuIYCEGPaU2GicStIAWNlkToaeUM
VP6iR5p3VPDMGb6kKcwZiE+dtYf/btEiYcw9Bo0xcBd7UPxHg5rQTOtie9kxKEplDvzyfSznf0uF
NpzmfMByx0RWDSZgyMvHsCUsNcOZrCZ3OJc4icTlkVMa26Ab9Tl8bFR0HnnijZAUwL75GyMM3res
IrMUR/MKineyPG9FhCo/uDIPTCOCCutexySF36JOsOuzBuis5aM4LxPlZIhcGmcSA1MpIczBkuw0
amwnrAhBzZQb1MV1hnzgw2t1xG0njnStBSFlE58z2A+eY0erptn2mb1RmAmccZDENpji4oty58md
GOsX5mOrkAfddCXdw/pkaneKwAiBz5T5VzURxMGcFI00tXt09xSBcW8MBxJvnD1NYrGuTFR4rJBw
PatDmupbiDaPjtdll6loP5bNw2iEuEMSmWlVh8Z5WF/nxahd6Lm9Hqrh1jLDfFOoCVk/UbsJUZLC
dHL3edFiG8e1qkVlgxbLSIk+AZTHzb2alLbe2bYH7dl8tApYdOY07SsPUCajRDCMoovaU9gAgStQ
7C8zXb2OGWqg+VZcgYiomHe3lGhdRHkGgnCurVoBta5TI+ZWQuhFjUgIUeB4kxU7OuuXONBCMJ7Q
Nm2GTivzfd0HqPURBMa2oSswuo89yzZacnM5VDREszDH0toW4UZMNWAFtZRGHGs3hsQ/9GS8zRSA
QkdToC0sB8AVx+HjArT/wjFUZaH2WoWpniBz3zLWrZOeCkcDkzd1sK9E/lCYNcD+INp1IO20SCaT
p5LpXXEI9ZuJ5KuSzQKFZt03JCd1qb9SDbtZwluo32c00dAGsmMKkfHM0JRV0KfJntr3adAGxsur
ol3YkAtmgekfchhXW0Z6cwaIlI9qZ52oZjYcF+PSzPrkzEBBrNPkkvPoiQjbcstaz0QIMBHLp7Fd
OwVAz9oIqVyguTkQVNo2Lxc5+kLMb0QSEmad4QTYYeCuwF8hMZiDoUSypBLOgiCC8AGuxZDgllgi
XJTIBO8lcBWXOndeLpMu6PdzGGv97FrAgaGDMSxc/PXLTtw5ESe6BGZMX1IakFkLRqa2zxVmIRtm
Iks5HNkwJZnJccmCuUk0vmkxyFHKjD5LYDFD3BsXKrOWoxy65LdIEghzmErjHAbmMnM5oKm1H4Uc
2ETtRXNjhjOVw5xN0AGehF/AKO6SsxgpClmvbgOLZoo/FKQjpWr8YRqUHcYGsAWFsmwqC1+ilEMC
KYzkKCSqlEpsNBMT7WSSIoom5RTGhfAQqwFtX9eQrhzLWrcqgK4QTkA8YoWW0gyDiiCApVzTSeEG
w5YhhRworGDspLjjyb8SUAU3tZsSscavLhuC207NTPxByEM5OpEjBSNLSkcaLZskiIsL8Mr8n5se
QOMQwVRP1dIZ6fVw627sPjWB+pFEmJAiSOIWYpUpZSuK/2zrj0AacJVl/TitHClyNVLu8jHJSfmL
u5g5NrGCcHIusuw4b/qJDl9fzaJgeqjQ0DQppo0guUJ4tvA20wK8L9lhu9DbGqWd7URMLYrx+crv
e3NVSamukqKdzr01SRkvRM9D4ndBVIz45hlvfG/R/T8im6KaPf9nXW1bKQ2WKBcj93RuDAszc4Ex
uzeWFBOHGhf6QN7ZnFEySCe6OK6k+GhIGdKBjogoyQ4zbkwIqf7WlKKlaHvInzEcrcb0xD4UCzce
PGg1SrvuDKpPvqdDBfWlHOpJYRT64hwudroapGhqSfkUvwKTRtaVK4XVTkqsDJdshNNbLJXZomtc
gjw5j8yC0l+byqPrldM+qvOJOUwVc5ZfXmfmkFL8dRabxKSsBCzuqhxUuKa8pXBQmD4WY8YhyJ5r
aWfM6qYI5jgEmU6ZnKckVhg/IwNudEt2MRfbPG+4X+CuLFaj77pMJ1sfTDe+9KLCWVkq5tmkhPng
jMhDLAlzIqwDsnECHOLkAuv6tZFl8bbBMcMhTCz7mnyaLFXPmyG7U4NomU09ayiDtPMkHrmVakaL
XCe4NixDWxZZdkgA8PQYZKg56foG2AfiIl20UXBToF0u8xbtpLKNU8+kbg9alOFYYbfmmV+YIW4a
mEA3iWwnDJO2EFNRruqEhAhtOLFrWfePisI44GIyifLRojW+S+YBOrhIaAW4+AjunLedSQQnxuIS
F+Y/Gn2/2Nu+m+U7++mv8U9/rV82+T672/hrn0tdDTea4QjV4B9T0LD4UuoK9Z2h8YeUmZ8GcL7U
ufY7oVMaq7QZaeNhfXtZ5wrD1Gy0WmHRBzT/SIvPpiP4ytlm6rySo5uGwWtpJl3Nl4PVInbAEjj1
OC+r4kKM2BKGdq7LB0lyOtHIWG0qlfuGSA7Hah596WlybcYoAvth1Mj09YALzshOwRjrmchm/koh
HzaAjzPr2wExbPDnyeB387qm2QADd1MWPRN8MpZ2GFky2vpYY9Z0NjYhzicHeo5VkTSqgswKicWM
qAYs07v1p3A5pv4uLOJzQZnIIbg7ynKYpWEEsIdbfMYw4q5qPH2jJDjkFUlM0tjISqfb0ZMLlky7
eWz7Ytam4SZLqQzIDEoR1jyfAYo+xdg21fQwPCBJzZGjh5fKpD+5dnRWQLrPverYr6pbwylkkUOV
G7vNBdmwF8g7C9OsTiG4j1TYycoF3kQfdE64bAYTrgHCYwB9Ncolw51Q28h9mg/OfWUluOaSjrTa
JPgQ6u6p7ccpVlxUyzDstl08LkPAnUEkg12NpFng4SqJJKvupHej74ACW+q2bksWeq9B5Kmai9qH
tWhAfhB+wUgf48c1ezFDYtc2yu2M+YJ1HkDl0UfGdoIKgw4A13lbXzCQ1VFpad4s1YYtuawjwTqM
kxfMCiNenSlNwypcEdbWMuYJFG9HJGy0HC1uGpwRKdTxeVQf48cpQER7FCzBMvEGsHRmt8xylkVm
R6YZkGz8zdixCh2CJdDdPY47YiyVLbkFeI64jmZf37hKStoVpmeiS85HSpViihY0t4iCbKojxZsu
RpvipwnEHM33IWc6oXTA8XqRBljTOS4d0EBuei+QlLWaCksnClfx827eZMDVq25Y5WbNYctU1hkr
67yhUnUMxkm8ON8b3gUsKPoeU1eslbyZk3TCtH0eMtueAqGcxNb2uEun8ZYpS8TOUSgLQ14JMi0H
Y/CObIsrm/p1PY/GBNi2YNAhytnmtww9kxzhwEInZxT0fwppQ7sqmXk9zrx8o49BD83/3uAURLHs
XzstoTbkFtFmbdOFOzjgrHOSp+aB3jJG2o2Pll9z/4L61OaZCGiemt5TrNf+zBysS7d0EJeZXfDu
RpX3PBbKLldCRiw68vaGgWkKVysuPXJ36K482/xq7K4L2cyNrOgkCxJ6IfYiKnSmA9BJJo2ejG8G
7N9989EV1ZJKmscN2qtSDHuzsT7QeKZXH0iqr/SM5xpX0xmWJGUcMbVawc1fISg+pqqTzOU8d9Eg
IZlmd9I6wEkytUfa51HVjOLKt2i84Jx9ZCQw2yqi3rlDuKdndy/SttgRqolwhKkf/0p0EWN0oy1t
HvGkc/oZYo7PwXDVT3tR9cskDc/ImiAYkOyn0tn0bXyPCHCZxeYlFB/WprbZ9GF+E8bhUZ5IL03b
K7NGN8nhAiLq8JQufBowMzMPaDRNMYSjIXwsazec9dyi9Hl3vu6cpXZ/nto5jb+wP9EihSkPgxue
6nzjueppNoFtUejtNRWzH1a6SXrACSbA+sQEOYiwVXAEbqOLctAVmR/abOyaAWDPJ8itLGh1tDRc
FsjaR07GkKEJkn4cSNxuyd1DtMDuKWmQbb/VEhLlbPfKdgiJLYDXJ7XJEFk2B3SjXfg6QULcHX2g
czQx4c+qhHSrBqfIQou7hW7ptNRPJ0wNK1i7ybxAgVWERQJYYiebXB0QizN9CXPd2tkePommqXk+
x3TfN7LLo5/2fv+ApM0BYEKe5sssNJTaY6NEnN95V0yqTXxaq7LmjtWfjlXuzmo8/rsmUsOTuGJY
wY8s86ajT1fl6hZoQ7+xrI1fGh8Zm2Hmb5zuCH/Jj5Fr3WWQjueGy0BU52CZBICOH/HRVBpi+HSj
X+UwFhn1ofdIdOS8m2JrE08rrfTbuZbwr0O6xupRrJJRJ80yJXJPYSTTGXc52kPEYCAjCPN03Lfp
dGYUAfna7CpMyh3bVVft7Ux5yooQtEXdUFoX4sKVoMQQp23Y+Cdd/QRn4iiUQEUfsqKEaDF26gG6
xg8CFQjetMPEmOYct6Oc+ZKnAsJneYy78pSMuiulZ8zMB+coF1SJd4zhPAZaequCxJMkAvhxAX0w
TF2QIfEPJXNHx1xD/+zW6MJ0n8CRjDTzoo4tvCLDWO5b31LXflN8MJgziiWGMqF3w+PbntPExAXY
1PvE5VlUJb4S+Z19OpY3kVLm86iKQia6AF5akC+xZGOfVPO7Zio3BjGHujqqSzc802Bm9u7G0+nY
lTimmTo96yRcM5CUzcF/1KBuIrTPBqM7LXJaCx7jZ3rwSMj9gyZxnX3t8etS2ptE88FFVw5jpvSE
XDFV64jJFj58ubAggPoaJW8ME9SqifL0nfK8DJlUFQ5qzIgHpZcoUZo/jLhIvCiy03KQwNEpUWgs
Ev2cexw0O4klbZW1hzFjmTO8RRR6YjOviH/bvEZFkORl5KauvxnzJMUslF5g2ZcpipwANIlELQz9
elQ5x9aWe602ebAGcP6eSszZhMNNq1CSlJNzAUTyxj3P9eGQSPxqJEGsmkSyNrBZRwlpDaG15k1y
opbZpT8CUqOTf0Zy2yRFjgm1gyiBj7aUPzIphICVO1hSGimmFheS0GGw+8OTxqQji6a/FlJSGaW4
UlWI7X1Yv48trVlqUoLp0GLasKzXxJsWIKAQapIccyH0tGtVijgteySlZLhLsvKgBulDJgWfVgE+
wJDOqaqOxhqywvEk5SFbCkW07ZxFYVjHphSRSE6HvYGs1EmBaZBSk4fmxOQDwG4mLIF8BuEGPyXY
aJUUwcqqLv0UQGqHfiVUeoYBilYlpS3Qn7WUuphjnbkJ+ow6jpcW9vKd+2SVbbKNkcl6qZcJvwIq
vWS22CX3Y69JXa0sdh4gVqm2Rchudj1e499fTpJ1KnU5iVKppFJXItm1UrsLe504yidLanqjVPc6
qfPZsXGfBoKweyYjt6pPy5tEiE05OO4+LNwHzLeskyiHptQQmVm7FYiKmVQXQ+V9ZAmd/l9cLsLK
iVel9yFBkLSlMlkgUSZIlQ6SZayXIbyxOefhW3ICp6XiY5Mi00RiaOOFbvopc8biNk54ppwOnrYz
gT7p7Xit5c45fpltOXbWstWzfJGqwTqhLBgLAzOD4++0ctjTLLk1MrBsdfs4eCkXzrlLlKlbOpqL
O74ouO5tNW+8YFfpyN2xN9BHHECoZXaoEgsBT0O7dCIGEkDAgXfPas6bVij9WcniH2fNX86anM9+
e5Rq1j4eim8nuvH3Ph02NfedrhswSoEbIPxy2vxy2JSML92knWHotjBNyoKXLAgL+wAND3odKgPz
+FC/9FXsd4hOoCAMXXsesvpDLAiwE68PnAYakGzSQPO26OO88pSS0+MwXBz2c78JzmT2slKqOx+o
g96aG5/SLiLbJjP9UyHwBBjBtVkOxwOxrUC5VgY7Ej78lTLFBDTkZ+CUjyeL8iIDBS04LOX7JMhI
PCm2oz8sqtrbKxn9UoCNV/oUnY3BNvTtK0UVW73OTqIEH7SjQ3vp/VWi99uyTm4Um0ms6dGadBoR
uXkE6H4N8ZVYoaq/zjKGPwpsu1At47NulAkJ6rg1TEKRykpc1T07l5cqt1kTnTu9et+Tigt/hx13
a1X+amRRK1RGesZ2DjZtYTfTFg8fPtjO3CWNuinGYW0TctHjgugcRpm8Gn1fXNdFesSWdZQJ8dgD
8bF0/6ZUlCcrhzcZtpfaIkvdi6AZ9nbYL4yoveAk3s594kAxa7bbgbSCAf5tqEfjQi8IEqLvfo9j
ReNZn5U+Siht9Xklww8qUs7w8LzXxvs8N/FzyZiEsiCGhNyEgfyEwfFGcFREmvRwWuFU0LhSgvQE
GyRNBG8Cdp49VpF1zyl+YZPQYMuoBk+GNpikN+iFtixJcmgTYgyyqzAWDSclFpnGbg/OplJ3nIuv
TRIh3Ga40s34vV9qaHwDX5PhEREpEg20NEp5j0QyTFmFjJpQBnphnonb1jfuBxlHIcilyDUCKmwZ
VTGQWWES91STY4JfxPcTLDHKvdkpO5zWDK0ReTEa8lxVo02WXYkD1Q1BEAk63mN7wg55jQA3kqCh
k6QxykgNj2yNqLWOvcInzhfdEwq0H1U3ugzjiCBgVfknqe1h+Bf/KT+TtLk8+1PWpmeE4zb1X/4s
eBSLT38s+6+2KgwLjItqWriyBfZw+fWHw0WY+Xy39k9mRHvCslVi7zjHqdykYYNP0Ne2les8hZi9
MJuDKW/XkZbuFM2+zq3qQhdrL5R2Vn1ezcNK2XYmVNWh22VQq6z6s/H/t9/kN55y3qQNrI/1xEJA
/fpN9tkQ0mcYezZSbLOclGZEnrx3WlBTxOfKeC1vXIf5uAHeR85ctI4urI7JInmZy/aUXw8OP7Th
jDmm7NihifFi3fzWVXx+B68uo2O4miMsljW0tldMGsv+Et/S6C1ecdqgiqcx+gQRpZwSc2u0kojA
irmr47DfB3IVSXuiWzgUdV1xWQ1auszlqTCelq2qMnFFQ5UBUTEvdIzAtkykUNNt5z4FHfm69iIt
OPWqMIHzNjgZo1qf+0jBuky4yIPmXFh7d4RfoWspXqJ6TDAPgiHEqLMUAqeNXx/GMmYSs9ioMkmD
lGZYVQ7hGjJlI5V5G1EgjjQLfExQBHcjkRxCVE+YI0leLAKP0BcmmEBGbTS/PdcI9OCwlS8o588x
o3TkZK4MYzxnumnasYiDhYqpcWU+iCWTQmIjmFepfuWM6YG26jlrcD2nK/qoGxecvVkBJlJHujEz
sZgwiT/JTJIuNB5ULFgKUs/QAEU2VecIt9OJJQNNYpJNCkHEiQMCXifzBBGSqBazvBCkoWikohQh
RlwdB5CrpUfKlN/VYtFL96CdgPtLBpsjU/LIM08FpmqYd+kzG53EBJnVEV6kcwyLp5V5PrTkFhSq
tNMyzFBi1h/2ycAMkjtegeO+1L3y3A60K7U4C0tnNdaA7+uBdiyTRmMOswDga0O8b48emqv9VQsX
wXI/8GER3jxSAPpFaWMBhXN+igI8V8l8g+Hib8seGVSxIB34REjD4nr+j6iJLkttWDeM4kEYGPBt
DcI/q80Rx6t/QUsJVZDCFcXFH+k1AQGcouxu0vJD1dd3z28lVi4rrdtLN1ctVRMrZ+6nCV3u36je
1I/yI0ZxdFrF/lGH18hoza2eIyeBOY4j0GVt8CE1hicTec8geagngSi1iCKKZChRHdn3iitjiqBk
mDETqxkJRgEsM5DZDznJRg6Mm0UYYPvpZOyRLQOQIhmF9P+q3PvnT2ve4tAcllkTNtz/T8xiP9Vt
0tRfZsrlV5/X6ytOWX/PN33/hf709PyiV2Px9Jc/Hx7TMFuENfyRh+YbXQd6C18VkM/v6/lNf+9l
kgNvu33k9Q2bloRm43sxXFZvmF1//hOHPP/zl2V5acIGo61NdIJkjr38dX7vQnz/M366ot//nu99
gE+X6IVDiR3nbdfBemcwWiMs/gebwlHZZ19eBwgDQFp0fEaWhl1JXiZ+3ovb5bduiO9/xj98HR7y
NmvkHemH+VejZhShv+8SvHqFr24FzgS2zv84qwv99SVwuVP4umFwXjDcTzfe//4F+M0HAl8ZCLv/
iecBfh62CB4LDknS+vbiPhDaO4NHATQxNeIPdwk+dyJfu/X+jjVBFpo6Tz78ZQK+OVO+uAasCdA3
NKGyIGhciP+zZ+E3b4Xn6/D8CL91TTBVm0lNmqa6rj4/9C+vg/OOSpJUI8yJ3DCWfF7+T9aE718H
233z2ui8g3uKS5C1wXEsUCtf3Q90tSkATfKy6Grb+g+3QzCEq9rma6XlDz8U1jtQlg6KCao4QLqv
LgFaC0sF3Ug2CVNAefpRb4VP7+uXIucPXwX7nesKk4ljFkghf9cvHggh3qmyRiCsg+tNK+1HvQqv
Z7n/jqvAwmcLQ6CSWZD1v74OGsUC7CKblUF6nn/c6/A7K4ZX68uLisEie8/WDP5x2BbxtXx1P2jY
t13+3HGpKFggftCNAuzt76ucvncdWBopHxnFt57dOy+fClINeShYPFSd68SU/4+2TbjgDdy37xIS
VKBKXxOdN/3XJwnCGKnPeBhgPwqqp09Vyg9UQH6uGt5cPXGS4BgBlfl5zkH79W4pkOUNlwlG6BDM
Pfx4twOGM41H+W3Fk1wEBZuhqxomrjd52794Klgjhe3ia7M0ugPGl2LtB7od+P2xfL95aeCpEC7P
P+MJFIqvNornCpLjN7EpoAmNH+9e+Hyi+B+4GeRvWj76rlwAvroVqB+5B2wV9UFaHX/MdeFZMX7r
AyFo8HKwfmawU0a+vgrUjxoFpkvd8AOuCd8IIPo76iYKZOl0pWh6fRtQQ9Mj5A7BUv2DHiN4kt9c
OlrvTMvB7aurLAc2bYiXiyJqGzcaEEvOnA5dnz9QKvyOlfNnARN2YvL4LF2GT/W3FM7f+oYvYtav
v/5ZrPukyP2C33z+RqlkfvrZvyib//pVMfUspL344hdh7eVf//wBf/2jv/mmvvzhJnyqDtVDMD5/
3PHz2zw5pGif14f6paL6cxn0yxv5lf768wrwvdf9vVFcvy3z/q4fszlEjz/9pzILg0P19ef4LIS9
9XOsx//690o5zpnvVC7zovpacGR//FQmvPXHrJ6in/76+hN82nrf+tKzQ3XIxsPXV+ezGvDm1/6b
zK83/n5neVXnj8q/fTj89J+Rcv+UFslPf32l+RLT9qzvvPXDXE4HwoNhmPEvjQySU2ZP1ZP/8sJ9
LgVYkt76w/4GIviNl23z1D199Vz/UsO89Y2ffduMgw781lfe/fQf9aScHPwRghy/hJwws/jLy/7c
5nguQt76o/6Gq+iNV//66fsBNm98+e+P37zxxe8PyVdLxecbhwPaW6/5ZZ7m/vjldX7+fSIGfPmz
b3b7ftc2cMW98uu3/Xygeuvb/luT/d+93t/ar3/umP16F//SCfvWX/u6RJHf8ZA8Hap//W8AAAD/
/w==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6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>
            <a:lumMod val="65000"/>
            <a:lumOff val="35000"/>
          </a:schemeClr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1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>
    <tabColor indexed="60"/>
  </sheetPr>
  <sheetViews>
    <sheetView zoomScale="90" workbookViewId="0"/>
  </sheetViews>
  <pageMargins left="0.75" right="0.75" top="1" bottom="1" header="0.5" footer="0.5"/>
  <pageSetup paperSize="9" orientation="landscape" horizontalDpi="300" verticalDpi="30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4B95C7B-E7C6-45C6-9153-30D486842E98}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346739</xdr:colOff>
      <xdr:row>17</xdr:row>
      <xdr:rowOff>38100</xdr:rowOff>
    </xdr:from>
    <xdr:ext cx="8959185" cy="468333"/>
    <xdr:sp macro="" textlink="">
      <xdr:nvSpPr>
        <xdr:cNvPr id="83969" name="Text Box 1">
          <a:extLst>
            <a:ext uri="{FF2B5EF4-FFF2-40B4-BE49-F238E27FC236}">
              <a16:creationId xmlns:a16="http://schemas.microsoft.com/office/drawing/2014/main" id="{F36EB19C-BE34-4559-B390-2E3B2AF496E3}"/>
            </a:ext>
          </a:extLst>
        </xdr:cNvPr>
        <xdr:cNvSpPr txBox="1">
          <a:spLocks noChangeArrowheads="1"/>
        </xdr:cNvSpPr>
      </xdr:nvSpPr>
      <xdr:spPr bwMode="auto">
        <a:xfrm>
          <a:off x="346739" y="3838575"/>
          <a:ext cx="8959185" cy="468333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 lIns="27432" tIns="32004" rIns="27432" bIns="0" anchor="t" upright="1">
          <a:spAutoFit/>
        </a:bodyPr>
        <a:lstStyle/>
        <a:p>
          <a:pPr algn="ctr" rtl="0">
            <a:lnSpc>
              <a:spcPts val="1700"/>
            </a:lnSpc>
            <a:defRPr sz="1000"/>
          </a:pPr>
          <a:r>
            <a:rPr lang="hu-HU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Mentse "másként" , és lesz Önnek egy segítsége a 2014. évi betakarítási eredmények és</a:t>
          </a:r>
        </a:p>
        <a:p>
          <a:pPr algn="ctr" rtl="0">
            <a:lnSpc>
              <a:spcPts val="1700"/>
            </a:lnSpc>
            <a:defRPr sz="1000"/>
          </a:pPr>
          <a:r>
            <a:rPr lang="hu-HU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jövedelmezőség becsléséhez!</a:t>
          </a:r>
        </a:p>
      </xdr:txBody>
    </xdr:sp>
    <xdr:clientData/>
  </xdr:oneCellAnchor>
  <xdr:twoCellAnchor editAs="oneCell">
    <xdr:from>
      <xdr:col>1</xdr:col>
      <xdr:colOff>514350</xdr:colOff>
      <xdr:row>16</xdr:row>
      <xdr:rowOff>133350</xdr:rowOff>
    </xdr:from>
    <xdr:to>
      <xdr:col>1</xdr:col>
      <xdr:colOff>590550</xdr:colOff>
      <xdr:row>18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8CBCD7E-2F64-49E9-9DB9-5B255C18F94B}"/>
            </a:ext>
          </a:extLst>
        </xdr:cNvPr>
        <xdr:cNvSpPr txBox="1">
          <a:spLocks noChangeArrowheads="1"/>
        </xdr:cNvSpPr>
      </xdr:nvSpPr>
      <xdr:spPr bwMode="auto">
        <a:xfrm>
          <a:off x="1123950" y="37719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342900</xdr:colOff>
      <xdr:row>8</xdr:row>
      <xdr:rowOff>114300</xdr:rowOff>
    </xdr:from>
    <xdr:ext cx="9201150" cy="1282146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7E674259-089A-4759-A431-903574B7DB7D}"/>
            </a:ext>
          </a:extLst>
        </xdr:cNvPr>
        <xdr:cNvSpPr txBox="1"/>
      </xdr:nvSpPr>
      <xdr:spPr>
        <a:xfrm>
          <a:off x="342900" y="2457450"/>
          <a:ext cx="9201150" cy="1282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hu-HU" sz="1600" b="1"/>
            <a:t>Termésbecslés:</a:t>
          </a:r>
        </a:p>
        <a:p>
          <a:r>
            <a:rPr lang="hu-HU" sz="1200" b="0"/>
            <a:t>A "Termésbeslés" ablakban elvégezhető a várható termés megállapítása.</a:t>
          </a:r>
        </a:p>
        <a:p>
          <a:r>
            <a:rPr lang="hu-HU" sz="1200" b="0"/>
            <a:t>Kellő mintaszm</a:t>
          </a:r>
          <a:r>
            <a:rPr lang="hu-HU" sz="1200" b="0" baseline="0"/>
            <a:t> mellett lehet jó megközelítést kapni.</a:t>
          </a:r>
        </a:p>
        <a:p>
          <a:r>
            <a:rPr lang="hu-HU" sz="1200" b="0" baseline="0"/>
            <a:t>A "kellő mintaszám" attól is függ, hogy mekkora a tábla, és milyen homogén az állomány.</a:t>
          </a:r>
        </a:p>
        <a:p>
          <a:r>
            <a:rPr lang="hu-HU" sz="1200" b="0" baseline="0"/>
            <a:t>A kisebb táblákból is célszerű legalább 3 mintát szedni, de a nagyobbakból is legalább 10 ha-ként célszerű a mintavétel.</a:t>
          </a:r>
        </a:p>
        <a:p>
          <a:r>
            <a:rPr lang="hu-HU" sz="1200" b="0" baseline="0"/>
            <a:t>Takarékoskodni akkor lehet, ha a gazda bejárta a táblát és tudja, hogy mely terméstartományokba mekkora területek esnek.</a:t>
          </a:r>
          <a:endParaRPr lang="hu-HU" sz="1200" b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342900</xdr:colOff>
      <xdr:row>2</xdr:row>
      <xdr:rowOff>0</xdr:rowOff>
    </xdr:from>
    <xdr:ext cx="3449727" cy="1098762"/>
    <xdr:sp macro="" textlink="">
      <xdr:nvSpPr>
        <xdr:cNvPr id="82945" name="Text Box 1">
          <a:extLst>
            <a:ext uri="{FF2B5EF4-FFF2-40B4-BE49-F238E27FC236}">
              <a16:creationId xmlns:a16="http://schemas.microsoft.com/office/drawing/2014/main" id="{689E6DD8-FB55-4E7C-A0E4-79B73C996916}"/>
            </a:ext>
          </a:extLst>
        </xdr:cNvPr>
        <xdr:cNvSpPr txBox="1">
          <a:spLocks noChangeArrowheads="1"/>
        </xdr:cNvSpPr>
      </xdr:nvSpPr>
      <xdr:spPr bwMode="auto">
        <a:xfrm>
          <a:off x="4867275" y="514350"/>
          <a:ext cx="3449727" cy="1098762"/>
        </a:xfrm>
        <a:prstGeom prst="rect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/>
      </xdr:spPr>
      <xdr:txBody>
        <a:bodyPr wrap="none" lIns="36576" tIns="36576" rIns="0" bIns="0" anchor="t" upright="1">
          <a:spAutoFit/>
        </a:bodyPr>
        <a:lstStyle/>
        <a:p>
          <a:pPr algn="l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Saját adatait írja a C oszlop</a:t>
          </a:r>
        </a:p>
        <a:p>
          <a:pPr algn="l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 megfelelő cellájába, majd</a:t>
          </a:r>
        </a:p>
        <a:p>
          <a:pPr algn="l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 kattintson az "Eredménytábla"</a:t>
          </a:r>
        </a:p>
        <a:p>
          <a:pPr algn="l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vagy a "Diagram" lapfülre!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2581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D2133B7-6D82-4D79-99B2-9BDA2C97BC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4564" cy="6080494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Diagram 1">
              <a:extLst>
                <a:ext uri="{FF2B5EF4-FFF2-40B4-BE49-F238E27FC236}">
                  <a16:creationId xmlns:a16="http://schemas.microsoft.com/office/drawing/2014/main" id="{F69E988E-533C-4478-80F9-44EB2D5A1C92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Téglalap 1">
          <a:extLst xmlns:a="http://schemas.openxmlformats.org/drawingml/2006/main">
            <a:ext uri="{FF2B5EF4-FFF2-40B4-BE49-F238E27FC236}">
              <a16:creationId xmlns:a16="http://schemas.microsoft.com/office/drawing/2014/main" id="{64D1971D-8B48-456B-A5E2-FDD63AB997CB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314564" cy="6080494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hu-HU" sz="1100"/>
            <a:t>Ez a diagram nem érhető el az Excel ezen verziójában.
Ha szerkeszti ezt az alakzatot, vagy más formátumba menti a munkafüzetet, azzal végleg tönkreteszi a diagramot.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6</xdr:row>
      <xdr:rowOff>90487</xdr:rowOff>
    </xdr:from>
    <xdr:to>
      <xdr:col>12</xdr:col>
      <xdr:colOff>190500</xdr:colOff>
      <xdr:row>20</xdr:row>
      <xdr:rowOff>33337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6" name="Diagram 5">
              <a:extLst>
                <a:ext uri="{FF2B5EF4-FFF2-40B4-BE49-F238E27FC236}">
                  <a16:creationId xmlns:a16="http://schemas.microsoft.com/office/drawing/2014/main" id="{54A03A4D-A58F-4478-87F0-1D63D7AB09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90975" y="1214437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 diagram nem érhető el az Excel ezen verziójában.
Ha szerkeszti ezt az alakzatot, vagy más formátumba menti a munkafüzetet, azzal végleg tönkreteszi a diagramot.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1"/>
  </sheetPr>
  <dimension ref="A1:L12"/>
  <sheetViews>
    <sheetView workbookViewId="0">
      <selection activeCell="C16" sqref="C16"/>
    </sheetView>
  </sheetViews>
  <sheetFormatPr defaultRowHeight="12.75" x14ac:dyDescent="0.2"/>
  <sheetData>
    <row r="1" spans="1:12" s="11" customFormat="1" ht="39" x14ac:dyDescent="0.25">
      <c r="A1" s="13" t="s">
        <v>46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2" customFormat="1" x14ac:dyDescent="0.2">
      <c r="A2" s="12" t="s">
        <v>32</v>
      </c>
    </row>
    <row r="3" spans="1:12" s="10" customFormat="1" ht="18" x14ac:dyDescent="0.25">
      <c r="A3" s="10" t="s">
        <v>44</v>
      </c>
    </row>
    <row r="4" spans="1:12" x14ac:dyDescent="0.2">
      <c r="A4">
        <v>1</v>
      </c>
      <c r="B4" t="s">
        <v>45</v>
      </c>
    </row>
    <row r="5" spans="1:12" x14ac:dyDescent="0.2">
      <c r="A5">
        <v>2</v>
      </c>
      <c r="B5" t="s">
        <v>29</v>
      </c>
    </row>
    <row r="6" spans="1:12" x14ac:dyDescent="0.2">
      <c r="A6">
        <v>3</v>
      </c>
      <c r="B6" t="s">
        <v>30</v>
      </c>
    </row>
    <row r="7" spans="1:12" ht="63.75" x14ac:dyDescent="0.2">
      <c r="B7" s="9" t="s">
        <v>38</v>
      </c>
      <c r="C7" s="9"/>
      <c r="D7" s="9"/>
      <c r="E7" s="9"/>
      <c r="F7" s="9"/>
      <c r="G7" s="9"/>
      <c r="H7" s="9"/>
      <c r="I7" t="s">
        <v>31</v>
      </c>
    </row>
    <row r="8" spans="1:12" x14ac:dyDescent="0.2">
      <c r="B8" s="9"/>
      <c r="C8" s="9"/>
      <c r="D8" s="9"/>
      <c r="E8" s="9"/>
      <c r="F8" s="9"/>
      <c r="G8" s="9"/>
      <c r="H8" s="9"/>
    </row>
    <row r="9" spans="1:12" x14ac:dyDescent="0.2">
      <c r="B9" s="9"/>
      <c r="C9" s="9"/>
      <c r="D9" s="9"/>
      <c r="E9" s="9"/>
      <c r="F9" s="9"/>
      <c r="G9" s="9"/>
      <c r="H9" s="9"/>
    </row>
    <row r="10" spans="1:12" x14ac:dyDescent="0.2">
      <c r="B10" s="9"/>
      <c r="C10" s="9"/>
      <c r="D10" s="9"/>
      <c r="E10" s="9"/>
      <c r="F10" s="9"/>
      <c r="G10" s="9"/>
      <c r="H10" s="9"/>
    </row>
    <row r="11" spans="1:12" x14ac:dyDescent="0.2">
      <c r="B11" s="9"/>
      <c r="C11" s="9"/>
      <c r="D11" s="9"/>
      <c r="E11" s="9"/>
      <c r="F11" s="9"/>
      <c r="G11" s="9"/>
      <c r="H11" s="9"/>
    </row>
    <row r="12" spans="1:12" x14ac:dyDescent="0.2">
      <c r="B12" s="9"/>
      <c r="C12" s="9"/>
      <c r="D12" s="9"/>
      <c r="E12" s="9"/>
      <c r="F12" s="9"/>
      <c r="G12" s="9"/>
      <c r="H12" s="9"/>
    </row>
  </sheetData>
  <phoneticPr fontId="5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7"/>
  <sheetViews>
    <sheetView workbookViewId="0">
      <selection activeCell="A19" sqref="A19"/>
    </sheetView>
  </sheetViews>
  <sheetFormatPr defaultRowHeight="12.75" x14ac:dyDescent="0.2"/>
  <cols>
    <col min="1" max="1" width="34.85546875" style="44" bestFit="1" customWidth="1"/>
    <col min="2" max="2" width="23.7109375" style="44" bestFit="1" customWidth="1"/>
  </cols>
  <sheetData>
    <row r="1" spans="1:2" ht="15" x14ac:dyDescent="0.2">
      <c r="A1" s="42" t="s">
        <v>50</v>
      </c>
      <c r="B1" s="42" t="s">
        <v>51</v>
      </c>
    </row>
    <row r="2" spans="1:2" ht="15" x14ac:dyDescent="0.2">
      <c r="A2" s="42" t="s">
        <v>52</v>
      </c>
      <c r="B2" s="42" t="s">
        <v>53</v>
      </c>
    </row>
    <row r="3" spans="1:2" ht="15" x14ac:dyDescent="0.2">
      <c r="A3" s="42" t="s">
        <v>54</v>
      </c>
      <c r="B3" s="42" t="s">
        <v>55</v>
      </c>
    </row>
    <row r="4" spans="1:2" ht="15" x14ac:dyDescent="0.2">
      <c r="A4" s="42" t="s">
        <v>56</v>
      </c>
      <c r="B4" s="42" t="s">
        <v>57</v>
      </c>
    </row>
    <row r="5" spans="1:2" ht="15" x14ac:dyDescent="0.2">
      <c r="A5" s="42" t="s">
        <v>58</v>
      </c>
      <c r="B5" s="42" t="s">
        <v>59</v>
      </c>
    </row>
    <row r="6" spans="1:2" ht="15" x14ac:dyDescent="0.2">
      <c r="A6" s="42" t="s">
        <v>60</v>
      </c>
      <c r="B6" s="42" t="s">
        <v>61</v>
      </c>
    </row>
    <row r="7" spans="1:2" ht="15" x14ac:dyDescent="0.2">
      <c r="A7" s="42" t="s">
        <v>62</v>
      </c>
      <c r="B7" s="42" t="s">
        <v>63</v>
      </c>
    </row>
    <row r="8" spans="1:2" ht="15" x14ac:dyDescent="0.2">
      <c r="A8" s="42" t="s">
        <v>64</v>
      </c>
      <c r="B8" s="42" t="s">
        <v>65</v>
      </c>
    </row>
    <row r="9" spans="1:2" ht="15" x14ac:dyDescent="0.2">
      <c r="A9" s="42" t="s">
        <v>66</v>
      </c>
      <c r="B9" s="42" t="s">
        <v>67</v>
      </c>
    </row>
    <row r="10" spans="1:2" ht="15" x14ac:dyDescent="0.2">
      <c r="A10" s="42" t="s">
        <v>68</v>
      </c>
      <c r="B10" s="42" t="s">
        <v>69</v>
      </c>
    </row>
    <row r="11" spans="1:2" ht="15" x14ac:dyDescent="0.2">
      <c r="A11" s="42" t="s">
        <v>70</v>
      </c>
      <c r="B11" s="42" t="s">
        <v>71</v>
      </c>
    </row>
    <row r="12" spans="1:2" ht="15" customHeight="1" x14ac:dyDescent="0.2">
      <c r="A12" s="42" t="s">
        <v>72</v>
      </c>
      <c r="B12" s="42"/>
    </row>
    <row r="13" spans="1:2" ht="15" x14ac:dyDescent="0.2">
      <c r="A13" s="42" t="s">
        <v>73</v>
      </c>
      <c r="B13" s="42" t="s">
        <v>74</v>
      </c>
    </row>
    <row r="14" spans="1:2" ht="15" x14ac:dyDescent="0.2">
      <c r="A14" s="42" t="s">
        <v>75</v>
      </c>
      <c r="B14" s="42" t="s">
        <v>76</v>
      </c>
    </row>
    <row r="15" spans="1:2" ht="15" x14ac:dyDescent="0.2">
      <c r="A15" s="42" t="s">
        <v>77</v>
      </c>
      <c r="B15" s="42" t="s">
        <v>78</v>
      </c>
    </row>
    <row r="16" spans="1:2" ht="15" x14ac:dyDescent="0.2">
      <c r="A16" s="42" t="s">
        <v>79</v>
      </c>
      <c r="B16" s="42" t="s">
        <v>80</v>
      </c>
    </row>
    <row r="17" spans="1:2" ht="15" x14ac:dyDescent="0.2">
      <c r="A17" s="42" t="s">
        <v>81</v>
      </c>
      <c r="B17" s="42" t="s">
        <v>82</v>
      </c>
    </row>
    <row r="18" spans="1:2" ht="15" customHeight="1" x14ac:dyDescent="0.2">
      <c r="A18" s="42" t="s">
        <v>83</v>
      </c>
      <c r="B18" s="42"/>
    </row>
    <row r="19" spans="1:2" ht="15" x14ac:dyDescent="0.2">
      <c r="A19" s="42" t="s">
        <v>84</v>
      </c>
      <c r="B19" s="42" t="s">
        <v>85</v>
      </c>
    </row>
    <row r="20" spans="1:2" ht="15" x14ac:dyDescent="0.2">
      <c r="A20" s="42" t="s">
        <v>86</v>
      </c>
      <c r="B20" s="42" t="s">
        <v>87</v>
      </c>
    </row>
    <row r="21" spans="1:2" ht="15" x14ac:dyDescent="0.2">
      <c r="A21" s="42" t="s">
        <v>88</v>
      </c>
      <c r="B21" s="42" t="s">
        <v>89</v>
      </c>
    </row>
    <row r="22" spans="1:2" ht="15" x14ac:dyDescent="0.2">
      <c r="A22" s="42" t="s">
        <v>90</v>
      </c>
      <c r="B22" s="42" t="s">
        <v>92</v>
      </c>
    </row>
    <row r="23" spans="1:2" ht="15" x14ac:dyDescent="0.2">
      <c r="A23" s="42" t="s">
        <v>91</v>
      </c>
      <c r="B23" s="42"/>
    </row>
    <row r="24" spans="1:2" ht="15" x14ac:dyDescent="0.2">
      <c r="A24" s="42" t="s">
        <v>93</v>
      </c>
      <c r="B24" s="42" t="s">
        <v>94</v>
      </c>
    </row>
    <row r="25" spans="1:2" ht="15" x14ac:dyDescent="0.2">
      <c r="A25" s="42" t="s">
        <v>95</v>
      </c>
      <c r="B25" s="42" t="s">
        <v>96</v>
      </c>
    </row>
    <row r="26" spans="1:2" ht="15" x14ac:dyDescent="0.2">
      <c r="A26" s="42" t="s">
        <v>97</v>
      </c>
      <c r="B26" s="42" t="s">
        <v>98</v>
      </c>
    </row>
    <row r="27" spans="1:2" ht="15" x14ac:dyDescent="0.2">
      <c r="A27" s="42" t="s">
        <v>99</v>
      </c>
      <c r="B27" s="42" t="s">
        <v>100</v>
      </c>
    </row>
    <row r="28" spans="1:2" ht="15" x14ac:dyDescent="0.2">
      <c r="A28" s="42" t="s">
        <v>101</v>
      </c>
      <c r="B28" s="42" t="s">
        <v>102</v>
      </c>
    </row>
    <row r="29" spans="1:2" ht="15" x14ac:dyDescent="0.2">
      <c r="A29" s="42" t="s">
        <v>103</v>
      </c>
      <c r="B29" s="42" t="s">
        <v>105</v>
      </c>
    </row>
    <row r="30" spans="1:2" ht="15" x14ac:dyDescent="0.2">
      <c r="A30" s="42" t="s">
        <v>104</v>
      </c>
      <c r="B30" s="42"/>
    </row>
    <row r="31" spans="1:2" ht="15" customHeight="1" x14ac:dyDescent="0.2">
      <c r="A31" s="42" t="s">
        <v>106</v>
      </c>
      <c r="B31" s="42"/>
    </row>
    <row r="32" spans="1:2" ht="15" x14ac:dyDescent="0.2">
      <c r="A32" s="42" t="s">
        <v>107</v>
      </c>
      <c r="B32" s="42" t="s">
        <v>108</v>
      </c>
    </row>
    <row r="33" spans="1:2" ht="15" x14ac:dyDescent="0.2">
      <c r="A33" s="42" t="s">
        <v>109</v>
      </c>
      <c r="B33" s="42" t="s">
        <v>110</v>
      </c>
    </row>
    <row r="34" spans="1:2" ht="15" x14ac:dyDescent="0.2">
      <c r="A34" s="42" t="s">
        <v>111</v>
      </c>
      <c r="B34" s="42" t="s">
        <v>112</v>
      </c>
    </row>
    <row r="35" spans="1:2" ht="15" x14ac:dyDescent="0.2">
      <c r="A35" s="42" t="s">
        <v>113</v>
      </c>
      <c r="B35" s="42" t="s">
        <v>114</v>
      </c>
    </row>
    <row r="36" spans="1:2" ht="15" x14ac:dyDescent="0.2">
      <c r="A36" s="42" t="s">
        <v>115</v>
      </c>
      <c r="B36" s="42" t="s">
        <v>116</v>
      </c>
    </row>
    <row r="37" spans="1:2" ht="15" x14ac:dyDescent="0.2">
      <c r="A37" s="42" t="s">
        <v>117</v>
      </c>
      <c r="B37" s="42" t="s">
        <v>118</v>
      </c>
    </row>
    <row r="38" spans="1:2" ht="15" x14ac:dyDescent="0.2">
      <c r="A38" s="42" t="s">
        <v>119</v>
      </c>
      <c r="B38" s="42" t="s">
        <v>120</v>
      </c>
    </row>
    <row r="39" spans="1:2" ht="15.75" x14ac:dyDescent="0.2">
      <c r="A39" s="42" t="s">
        <v>121</v>
      </c>
      <c r="B39" s="43"/>
    </row>
    <row r="40" spans="1:2" ht="15" x14ac:dyDescent="0.2">
      <c r="A40" s="42" t="s">
        <v>122</v>
      </c>
      <c r="B40" s="42" t="s">
        <v>123</v>
      </c>
    </row>
    <row r="41" spans="1:2" ht="15" x14ac:dyDescent="0.2">
      <c r="A41" s="42" t="s">
        <v>124</v>
      </c>
      <c r="B41" s="42" t="s">
        <v>125</v>
      </c>
    </row>
    <row r="42" spans="1:2" ht="15" x14ac:dyDescent="0.2">
      <c r="A42" s="42" t="s">
        <v>126</v>
      </c>
      <c r="B42" s="42" t="s">
        <v>127</v>
      </c>
    </row>
    <row r="43" spans="1:2" ht="15" x14ac:dyDescent="0.2">
      <c r="A43" s="42" t="s">
        <v>128</v>
      </c>
      <c r="B43" s="42" t="s">
        <v>129</v>
      </c>
    </row>
    <row r="44" spans="1:2" ht="15" x14ac:dyDescent="0.2">
      <c r="A44" s="42" t="s">
        <v>130</v>
      </c>
      <c r="B44" s="42" t="s">
        <v>132</v>
      </c>
    </row>
    <row r="45" spans="1:2" ht="15" x14ac:dyDescent="0.2">
      <c r="A45" s="42" t="s">
        <v>131</v>
      </c>
      <c r="B45" s="42" t="s">
        <v>133</v>
      </c>
    </row>
    <row r="46" spans="1:2" ht="15" customHeight="1" x14ac:dyDescent="0.2">
      <c r="A46" s="42" t="s">
        <v>134</v>
      </c>
      <c r="B46" s="42"/>
    </row>
    <row r="47" spans="1:2" ht="15" x14ac:dyDescent="0.2">
      <c r="A47" s="42" t="s">
        <v>135</v>
      </c>
      <c r="B47" s="42" t="s">
        <v>136</v>
      </c>
    </row>
    <row r="48" spans="1:2" ht="15" x14ac:dyDescent="0.2">
      <c r="A48" s="42" t="s">
        <v>137</v>
      </c>
      <c r="B48" s="42" t="s">
        <v>138</v>
      </c>
    </row>
    <row r="49" spans="1:2" ht="15" x14ac:dyDescent="0.2">
      <c r="A49" s="42" t="s">
        <v>139</v>
      </c>
      <c r="B49" s="42" t="s">
        <v>140</v>
      </c>
    </row>
    <row r="50" spans="1:2" ht="15" x14ac:dyDescent="0.2">
      <c r="A50" s="41" t="s">
        <v>142</v>
      </c>
      <c r="B50" s="41" t="s">
        <v>143</v>
      </c>
    </row>
    <row r="51" spans="1:2" ht="15" x14ac:dyDescent="0.2">
      <c r="A51" s="41" t="s">
        <v>144</v>
      </c>
      <c r="B51" s="41" t="s">
        <v>145</v>
      </c>
    </row>
    <row r="52" spans="1:2" ht="15" x14ac:dyDescent="0.2">
      <c r="A52" s="41" t="s">
        <v>146</v>
      </c>
      <c r="B52" s="41" t="s">
        <v>147</v>
      </c>
    </row>
    <row r="53" spans="1:2" ht="15" x14ac:dyDescent="0.2">
      <c r="A53" s="41" t="s">
        <v>148</v>
      </c>
      <c r="B53" s="41" t="s">
        <v>149</v>
      </c>
    </row>
    <row r="54" spans="1:2" ht="15" customHeight="1" x14ac:dyDescent="0.2">
      <c r="A54" s="73" t="s">
        <v>150</v>
      </c>
      <c r="B54" s="73"/>
    </row>
    <row r="55" spans="1:2" ht="15" x14ac:dyDescent="0.2">
      <c r="A55" s="41" t="s">
        <v>151</v>
      </c>
      <c r="B55" s="41" t="s">
        <v>152</v>
      </c>
    </row>
    <row r="56" spans="1:2" ht="15" x14ac:dyDescent="0.2">
      <c r="A56" s="41" t="s">
        <v>153</v>
      </c>
      <c r="B56" s="41" t="s">
        <v>154</v>
      </c>
    </row>
    <row r="57" spans="1:2" ht="15" x14ac:dyDescent="0.2">
      <c r="A57" s="41" t="s">
        <v>155</v>
      </c>
      <c r="B57" s="41" t="s">
        <v>156</v>
      </c>
    </row>
    <row r="58" spans="1:2" ht="15" x14ac:dyDescent="0.2">
      <c r="A58" s="41" t="s">
        <v>157</v>
      </c>
      <c r="B58" s="41" t="s">
        <v>158</v>
      </c>
    </row>
    <row r="59" spans="1:2" ht="15" x14ac:dyDescent="0.2">
      <c r="A59" s="41" t="s">
        <v>159</v>
      </c>
      <c r="B59" s="41" t="s">
        <v>160</v>
      </c>
    </row>
    <row r="60" spans="1:2" ht="15" x14ac:dyDescent="0.2">
      <c r="A60" s="41" t="s">
        <v>161</v>
      </c>
      <c r="B60" s="41" t="s">
        <v>162</v>
      </c>
    </row>
    <row r="61" spans="1:2" ht="15" x14ac:dyDescent="0.2">
      <c r="A61" s="41" t="s">
        <v>163</v>
      </c>
      <c r="B61" s="41" t="s">
        <v>164</v>
      </c>
    </row>
    <row r="62" spans="1:2" ht="15" customHeight="1" x14ac:dyDescent="0.2">
      <c r="A62" s="73" t="s">
        <v>165</v>
      </c>
      <c r="B62" s="73"/>
    </row>
    <row r="63" spans="1:2" ht="15" x14ac:dyDescent="0.2">
      <c r="A63" s="41" t="s">
        <v>166</v>
      </c>
      <c r="B63" s="41" t="s">
        <v>167</v>
      </c>
    </row>
    <row r="64" spans="1:2" ht="15" x14ac:dyDescent="0.2">
      <c r="A64" s="41" t="s">
        <v>168</v>
      </c>
      <c r="B64" s="41" t="s">
        <v>169</v>
      </c>
    </row>
    <row r="65" spans="1:2" ht="15" x14ac:dyDescent="0.2">
      <c r="A65" s="41" t="s">
        <v>170</v>
      </c>
      <c r="B65" s="41" t="s">
        <v>171</v>
      </c>
    </row>
    <row r="66" spans="1:2" ht="15" x14ac:dyDescent="0.2">
      <c r="A66" s="41" t="s">
        <v>172</v>
      </c>
      <c r="B66" s="41" t="s">
        <v>173</v>
      </c>
    </row>
    <row r="67" spans="1:2" ht="15" x14ac:dyDescent="0.2">
      <c r="A67" s="41" t="s">
        <v>174</v>
      </c>
      <c r="B67" s="41" t="s">
        <v>175</v>
      </c>
    </row>
    <row r="68" spans="1:2" ht="15" x14ac:dyDescent="0.2">
      <c r="A68" s="41" t="s">
        <v>176</v>
      </c>
      <c r="B68" s="41" t="s">
        <v>177</v>
      </c>
    </row>
    <row r="69" spans="1:2" ht="15" x14ac:dyDescent="0.2">
      <c r="A69" s="41" t="s">
        <v>178</v>
      </c>
      <c r="B69" s="41" t="s">
        <v>179</v>
      </c>
    </row>
    <row r="70" spans="1:2" ht="15" x14ac:dyDescent="0.2">
      <c r="A70" s="41" t="s">
        <v>180</v>
      </c>
      <c r="B70" s="41" t="s">
        <v>181</v>
      </c>
    </row>
    <row r="71" spans="1:2" ht="15" x14ac:dyDescent="0.2">
      <c r="A71" s="41" t="s">
        <v>182</v>
      </c>
      <c r="B71" s="41" t="s">
        <v>183</v>
      </c>
    </row>
    <row r="72" spans="1:2" ht="15" customHeight="1" x14ac:dyDescent="0.2">
      <c r="A72" s="73" t="s">
        <v>184</v>
      </c>
      <c r="B72" s="73"/>
    </row>
    <row r="73" spans="1:2" ht="15" x14ac:dyDescent="0.2">
      <c r="A73" s="41" t="s">
        <v>185</v>
      </c>
      <c r="B73" s="41" t="s">
        <v>186</v>
      </c>
    </row>
    <row r="74" spans="1:2" ht="15" x14ac:dyDescent="0.2">
      <c r="A74" s="41" t="s">
        <v>187</v>
      </c>
      <c r="B74" s="41" t="s">
        <v>188</v>
      </c>
    </row>
    <row r="75" spans="1:2" ht="15" x14ac:dyDescent="0.2">
      <c r="A75" s="41" t="s">
        <v>189</v>
      </c>
      <c r="B75" s="41" t="s">
        <v>190</v>
      </c>
    </row>
    <row r="76" spans="1:2" ht="15" x14ac:dyDescent="0.2">
      <c r="A76" s="41" t="s">
        <v>191</v>
      </c>
      <c r="B76" s="41" t="s">
        <v>192</v>
      </c>
    </row>
    <row r="77" spans="1:2" ht="15" x14ac:dyDescent="0.2">
      <c r="A77" s="41" t="s">
        <v>193</v>
      </c>
      <c r="B77" s="41" t="s">
        <v>194</v>
      </c>
    </row>
  </sheetData>
  <autoFilter ref="A1:B77" xr:uid="{00000000-0009-0000-0000-000001000000}"/>
  <mergeCells count="3">
    <mergeCell ref="A54:B54"/>
    <mergeCell ref="A62:B62"/>
    <mergeCell ref="A72:B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8"/>
  </sheetPr>
  <dimension ref="A1:P26"/>
  <sheetViews>
    <sheetView topLeftCell="A22" workbookViewId="0">
      <selection activeCell="B26" sqref="B26"/>
    </sheetView>
  </sheetViews>
  <sheetFormatPr defaultRowHeight="12.75" x14ac:dyDescent="0.2"/>
  <cols>
    <col min="1" max="1" width="24.5703125" bestFit="1" customWidth="1"/>
    <col min="2" max="2" width="11.5703125" bestFit="1" customWidth="1"/>
    <col min="3" max="4" width="9.85546875" bestFit="1" customWidth="1"/>
    <col min="5" max="8" width="9.28515625" bestFit="1" customWidth="1"/>
    <col min="9" max="13" width="9.85546875" bestFit="1" customWidth="1"/>
    <col min="14" max="15" width="9.28515625" bestFit="1" customWidth="1"/>
    <col min="16" max="16" width="9.85546875" bestFit="1" customWidth="1"/>
  </cols>
  <sheetData>
    <row r="1" spans="1:16" ht="20.25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.25" x14ac:dyDescent="0.3">
      <c r="A2" s="1"/>
      <c r="B2" s="1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20.25" hidden="1" x14ac:dyDescent="0.3">
      <c r="A3" t="s">
        <v>3</v>
      </c>
      <c r="B3" s="1">
        <f>SUM(B8:B21)</f>
        <v>280000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0.25" hidden="1" x14ac:dyDescent="0.3">
      <c r="A4" t="s">
        <v>2</v>
      </c>
      <c r="B4" s="1">
        <f>$B$23</f>
        <v>2500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25" hidden="1" x14ac:dyDescent="0.3">
      <c r="A5" t="s">
        <v>0</v>
      </c>
      <c r="B5" s="1">
        <f>B24</f>
        <v>42000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0.25" hidden="1" x14ac:dyDescent="0.3">
      <c r="A6" t="s">
        <v>1</v>
      </c>
      <c r="B6" s="1">
        <f>B26</f>
        <v>650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0.5" x14ac:dyDescent="0.3">
      <c r="A7" s="15" t="s">
        <v>33</v>
      </c>
      <c r="B7" s="8" t="s">
        <v>28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54" x14ac:dyDescent="0.3">
      <c r="A8" s="4" t="str">
        <f>Költségek!B3</f>
        <v>talajmunka ősszel (tarlóhántás is benne)</v>
      </c>
      <c r="B8" s="19">
        <f>Költségek!C3</f>
        <v>34000</v>
      </c>
      <c r="C8" s="74" t="s">
        <v>18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36" x14ac:dyDescent="0.2">
      <c r="A9" s="4" t="str">
        <f>Költségek!B4</f>
        <v>talajmunka tavasszal</v>
      </c>
      <c r="B9" s="19">
        <f>Költségek!C4</f>
        <v>13000</v>
      </c>
      <c r="C9" s="75"/>
    </row>
    <row r="10" spans="1:16" ht="18" x14ac:dyDescent="0.2">
      <c r="A10" s="4" t="str">
        <f>Költségek!B5</f>
        <v>műtrágya szórás</v>
      </c>
      <c r="B10" s="19">
        <f>Költségek!C5</f>
        <v>6000</v>
      </c>
      <c r="C10" s="75"/>
    </row>
    <row r="11" spans="1:16" ht="36" x14ac:dyDescent="0.2">
      <c r="A11" s="4" t="str">
        <f>Költségek!B6</f>
        <v>Gyomirtó permetezés</v>
      </c>
      <c r="B11" s="19">
        <f>Költségek!C6</f>
        <v>6000</v>
      </c>
      <c r="C11" s="75"/>
    </row>
    <row r="12" spans="1:16" ht="18" x14ac:dyDescent="0.2">
      <c r="A12" s="4" t="str">
        <f>Költségek!B7</f>
        <v>vetés</v>
      </c>
      <c r="B12" s="19">
        <f>Költségek!C7</f>
        <v>10000</v>
      </c>
      <c r="C12" s="75"/>
    </row>
    <row r="13" spans="1:16" ht="18" x14ac:dyDescent="0.2">
      <c r="A13" s="4" t="str">
        <f>Költségek!B8</f>
        <v>kultivátorozás</v>
      </c>
      <c r="B13" s="19">
        <f>Költségek!C8</f>
        <v>6000</v>
      </c>
      <c r="C13" s="75"/>
    </row>
    <row r="14" spans="1:16" ht="18" x14ac:dyDescent="0.2">
      <c r="A14" s="4" t="str">
        <f>Költségek!B9</f>
        <v>kombájnolás</v>
      </c>
      <c r="B14" s="19">
        <f>Költségek!C9</f>
        <v>25000</v>
      </c>
      <c r="C14" s="75"/>
    </row>
    <row r="15" spans="1:16" ht="18" x14ac:dyDescent="0.2">
      <c r="A15" s="4" t="str">
        <f>Költségek!B11</f>
        <v xml:space="preserve">műtrágya </v>
      </c>
      <c r="B15" s="19">
        <f>Költségek!C11</f>
        <v>60000</v>
      </c>
      <c r="C15" s="75"/>
    </row>
    <row r="16" spans="1:16" ht="18" x14ac:dyDescent="0.2">
      <c r="A16" s="4" t="str">
        <f>Költségek!B12</f>
        <v>Lombtrágya</v>
      </c>
      <c r="B16" s="19">
        <f>Költségek!C12</f>
        <v>5000</v>
      </c>
      <c r="C16" s="75"/>
    </row>
    <row r="17" spans="1:3" ht="54" x14ac:dyDescent="0.2">
      <c r="A17" s="4" t="str">
        <f>Költségek!B13</f>
        <v>Egyéb növénykondicionálók</v>
      </c>
      <c r="B17" s="19">
        <f>Költségek!C13</f>
        <v>8000</v>
      </c>
      <c r="C17" s="75"/>
    </row>
    <row r="18" spans="1:3" ht="36" x14ac:dyDescent="0.2">
      <c r="A18" s="4" t="str">
        <f>Költségek!B14</f>
        <v>Növényvédelem állományban</v>
      </c>
      <c r="B18" s="19">
        <f>Költségek!C14</f>
        <v>20000</v>
      </c>
      <c r="C18" s="75"/>
    </row>
    <row r="19" spans="1:3" ht="36" x14ac:dyDescent="0.2">
      <c r="A19" s="4" t="str">
        <f>Költségek!B15</f>
        <v>Talajfertőtlenítő szer</v>
      </c>
      <c r="B19" s="19">
        <f>Költségek!C15</f>
        <v>22000</v>
      </c>
      <c r="C19" s="75"/>
    </row>
    <row r="20" spans="1:3" ht="18" x14ac:dyDescent="0.2">
      <c r="A20" s="4" t="str">
        <f>Költségek!B16</f>
        <v>Gyomirtó szer</v>
      </c>
      <c r="B20" s="19">
        <f>Költségek!C16</f>
        <v>15000</v>
      </c>
      <c r="C20" s="75"/>
    </row>
    <row r="21" spans="1:3" ht="18" x14ac:dyDescent="0.2">
      <c r="A21" s="4" t="str">
        <f>Költségek!B17</f>
        <v>Vetőmag</v>
      </c>
      <c r="B21" s="19">
        <f>Költségek!C17</f>
        <v>50000</v>
      </c>
      <c r="C21" s="75"/>
    </row>
    <row r="22" spans="1:3" ht="18" x14ac:dyDescent="0.2">
      <c r="A22" s="4" t="str">
        <f>Költségek!B18</f>
        <v>Földbérlet</v>
      </c>
      <c r="B22" s="19">
        <f>Költségek!C18</f>
        <v>70000</v>
      </c>
      <c r="C22" s="75"/>
    </row>
    <row r="23" spans="1:3" ht="36" x14ac:dyDescent="0.2">
      <c r="A23" s="4" t="str">
        <f>Költségek!B19</f>
        <v>terményszállítás, betárolás Ft/t</v>
      </c>
      <c r="B23" s="19">
        <f>Költségek!C19</f>
        <v>2500</v>
      </c>
    </row>
    <row r="24" spans="1:3" ht="90" x14ac:dyDescent="0.2">
      <c r="A24" s="4" t="str">
        <f>Költségek!B20</f>
        <v>Értékesítési átlagár - értékesítési költségekkel csökkentve</v>
      </c>
      <c r="B24" s="19">
        <f>Költségek!C20</f>
        <v>42000</v>
      </c>
    </row>
    <row r="25" spans="1:3" ht="36" x14ac:dyDescent="0.2">
      <c r="A25" s="4" t="s">
        <v>22</v>
      </c>
      <c r="B25" s="19">
        <f>Költségek!C21</f>
        <v>70000</v>
      </c>
    </row>
    <row r="26" spans="1:3" ht="18" x14ac:dyDescent="0.2">
      <c r="A26" s="5" t="s">
        <v>8</v>
      </c>
      <c r="B26" s="19">
        <f>Költségek!C22</f>
        <v>650</v>
      </c>
    </row>
  </sheetData>
  <sheetProtection selectLockedCells="1" selectUnlockedCells="1"/>
  <protectedRanges>
    <protectedRange sqref="B8:B26" name="Tartomány1"/>
  </protectedRanges>
  <mergeCells count="1">
    <mergeCell ref="C8:C2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8"/>
  </sheetPr>
  <dimension ref="A1:G27"/>
  <sheetViews>
    <sheetView workbookViewId="0">
      <selection activeCell="B11" sqref="B11"/>
    </sheetView>
  </sheetViews>
  <sheetFormatPr defaultRowHeight="12.75" x14ac:dyDescent="0.2"/>
  <cols>
    <col min="1" max="1" width="30.42578125" customWidth="1"/>
  </cols>
  <sheetData>
    <row r="1" spans="1:7" ht="15.75" x14ac:dyDescent="0.2">
      <c r="B1">
        <v>2005</v>
      </c>
      <c r="C1">
        <v>2006</v>
      </c>
      <c r="D1">
        <v>2006</v>
      </c>
      <c r="E1" s="29">
        <v>2008</v>
      </c>
    </row>
    <row r="2" spans="1:7" ht="20.25" x14ac:dyDescent="0.3">
      <c r="A2" t="s">
        <v>1</v>
      </c>
      <c r="C2" s="1"/>
    </row>
    <row r="3" spans="1:7" ht="21" thickBot="1" x14ac:dyDescent="0.35">
      <c r="A3" s="15" t="s">
        <v>33</v>
      </c>
      <c r="B3" s="8"/>
      <c r="C3" s="8"/>
      <c r="D3" s="8"/>
    </row>
    <row r="4" spans="1:7" ht="18.75" thickBot="1" x14ac:dyDescent="0.25">
      <c r="A4" s="4" t="s">
        <v>12</v>
      </c>
      <c r="B4" s="6">
        <v>13000</v>
      </c>
      <c r="C4" s="6">
        <v>9000</v>
      </c>
      <c r="D4" s="6">
        <v>10000</v>
      </c>
      <c r="E4" s="30">
        <v>16000</v>
      </c>
      <c r="F4" s="17"/>
      <c r="G4" s="17"/>
    </row>
    <row r="5" spans="1:7" ht="18.75" thickBot="1" x14ac:dyDescent="0.25">
      <c r="A5" s="4" t="s">
        <v>13</v>
      </c>
      <c r="B5" s="6">
        <v>13500</v>
      </c>
      <c r="C5" s="6">
        <v>12000</v>
      </c>
      <c r="D5" s="6">
        <v>10000</v>
      </c>
      <c r="E5" s="30">
        <v>18000</v>
      </c>
      <c r="F5" s="17"/>
      <c r="G5" s="17"/>
    </row>
    <row r="6" spans="1:7" ht="18.75" thickBot="1" x14ac:dyDescent="0.25">
      <c r="A6" s="4" t="s">
        <v>6</v>
      </c>
      <c r="B6" s="6">
        <v>3500</v>
      </c>
      <c r="C6" s="6">
        <v>2500</v>
      </c>
      <c r="D6" s="6">
        <v>2500</v>
      </c>
      <c r="E6" s="30">
        <v>4000</v>
      </c>
      <c r="F6" s="17"/>
      <c r="G6" s="17"/>
    </row>
    <row r="7" spans="1:7" ht="18.75" thickBot="1" x14ac:dyDescent="0.25">
      <c r="A7" s="4" t="s">
        <v>14</v>
      </c>
      <c r="B7" s="6">
        <v>8000</v>
      </c>
      <c r="C7" s="6">
        <v>5000</v>
      </c>
      <c r="D7" s="6">
        <v>6000</v>
      </c>
      <c r="E7" s="30">
        <v>10000</v>
      </c>
      <c r="F7" s="17"/>
      <c r="G7" s="17"/>
    </row>
    <row r="8" spans="1:7" ht="18.75" thickBot="1" x14ac:dyDescent="0.25">
      <c r="A8" s="4" t="s">
        <v>5</v>
      </c>
      <c r="B8" s="6">
        <v>3500</v>
      </c>
      <c r="C8" s="6">
        <v>3000</v>
      </c>
      <c r="D8" s="6">
        <v>3500</v>
      </c>
      <c r="E8" s="30">
        <v>4500</v>
      </c>
      <c r="F8" s="17"/>
      <c r="G8" s="17"/>
    </row>
    <row r="9" spans="1:7" ht="18.75" thickBot="1" x14ac:dyDescent="0.25">
      <c r="A9" s="4" t="s">
        <v>7</v>
      </c>
      <c r="B9" s="6">
        <v>3500</v>
      </c>
      <c r="C9" s="6">
        <v>2000</v>
      </c>
      <c r="D9" s="6">
        <v>2000</v>
      </c>
      <c r="E9" s="30">
        <v>4500</v>
      </c>
      <c r="F9" s="17"/>
      <c r="G9" s="17"/>
    </row>
    <row r="10" spans="1:7" ht="18.75" thickBot="1" x14ac:dyDescent="0.25">
      <c r="A10" s="4" t="s">
        <v>15</v>
      </c>
      <c r="B10" s="6">
        <v>16000</v>
      </c>
      <c r="C10" s="6">
        <v>13000</v>
      </c>
      <c r="D10" s="6">
        <v>12000</v>
      </c>
      <c r="E10" s="30">
        <v>17000</v>
      </c>
      <c r="F10" s="17"/>
      <c r="G10" s="17"/>
    </row>
    <row r="11" spans="1:7" ht="18.75" thickBot="1" x14ac:dyDescent="0.25">
      <c r="A11" s="4" t="s">
        <v>11</v>
      </c>
      <c r="B11" s="6">
        <v>25000</v>
      </c>
      <c r="C11" s="6">
        <v>35000</v>
      </c>
      <c r="D11" s="6">
        <v>30000</v>
      </c>
      <c r="E11" s="30">
        <v>63500</v>
      </c>
      <c r="F11" s="17"/>
      <c r="G11" s="17"/>
    </row>
    <row r="12" spans="1:7" ht="18.75" thickBot="1" x14ac:dyDescent="0.25">
      <c r="A12" s="4" t="s">
        <v>9</v>
      </c>
      <c r="B12" s="6">
        <v>20000</v>
      </c>
      <c r="C12" s="6"/>
      <c r="D12" s="6"/>
      <c r="E12" s="30">
        <v>0</v>
      </c>
      <c r="F12" s="17"/>
      <c r="G12" s="17"/>
    </row>
    <row r="13" spans="1:7" ht="18.75" thickBot="1" x14ac:dyDescent="0.25">
      <c r="A13" s="4" t="s">
        <v>16</v>
      </c>
      <c r="B13" s="6">
        <v>12000</v>
      </c>
      <c r="C13" s="6">
        <v>19000</v>
      </c>
      <c r="D13" s="6">
        <v>17000</v>
      </c>
      <c r="E13" s="30">
        <v>14000</v>
      </c>
      <c r="F13" s="17"/>
      <c r="G13" s="17"/>
    </row>
    <row r="14" spans="1:7" ht="18.75" thickBot="1" x14ac:dyDescent="0.3">
      <c r="A14" s="4" t="s">
        <v>17</v>
      </c>
      <c r="B14" s="6">
        <v>18000</v>
      </c>
      <c r="C14" s="6">
        <v>26000</v>
      </c>
      <c r="D14" s="6">
        <v>25000</v>
      </c>
      <c r="E14" s="31">
        <v>35000</v>
      </c>
      <c r="F14" s="17"/>
      <c r="G14" s="17"/>
    </row>
    <row r="15" spans="1:7" ht="18.75" thickBot="1" x14ac:dyDescent="0.25">
      <c r="A15" s="4" t="s">
        <v>21</v>
      </c>
      <c r="B15" s="6">
        <v>30000</v>
      </c>
      <c r="C15" s="6">
        <v>25000</v>
      </c>
      <c r="D15" s="6">
        <v>27000</v>
      </c>
      <c r="E15" s="30">
        <v>45000</v>
      </c>
      <c r="F15" s="17"/>
      <c r="G15" s="17"/>
    </row>
    <row r="16" spans="1:7" ht="36.75" thickBot="1" x14ac:dyDescent="0.25">
      <c r="A16" s="4" t="s">
        <v>19</v>
      </c>
      <c r="B16" s="6">
        <v>1000</v>
      </c>
      <c r="C16" s="6">
        <v>1000</v>
      </c>
      <c r="D16" s="6">
        <v>1000</v>
      </c>
      <c r="E16" s="30">
        <v>1200</v>
      </c>
      <c r="F16" s="17"/>
      <c r="G16" s="17"/>
    </row>
    <row r="17" spans="1:7" ht="72.75" thickBot="1" x14ac:dyDescent="0.25">
      <c r="A17" s="4" t="s">
        <v>20</v>
      </c>
      <c r="B17" s="6">
        <v>24000</v>
      </c>
      <c r="C17" s="6">
        <v>28000</v>
      </c>
      <c r="D17" s="6">
        <v>28000</v>
      </c>
      <c r="E17" s="30">
        <v>35000</v>
      </c>
      <c r="F17" s="17"/>
      <c r="G17" s="17"/>
    </row>
    <row r="18" spans="1:7" ht="18.75" thickBot="1" x14ac:dyDescent="0.25">
      <c r="A18" s="4" t="s">
        <v>22</v>
      </c>
      <c r="B18" s="6">
        <v>37000</v>
      </c>
      <c r="C18" s="6">
        <v>40000</v>
      </c>
      <c r="D18" s="6">
        <v>70000</v>
      </c>
      <c r="E18" s="30">
        <v>42000</v>
      </c>
      <c r="F18" s="17"/>
      <c r="G18" s="17"/>
    </row>
    <row r="19" spans="1:7" ht="18.75" thickBot="1" x14ac:dyDescent="0.25">
      <c r="A19" s="5" t="s">
        <v>8</v>
      </c>
      <c r="B19" s="7">
        <v>600</v>
      </c>
      <c r="C19" s="7">
        <v>500</v>
      </c>
      <c r="D19" s="7">
        <v>400</v>
      </c>
      <c r="E19" s="30">
        <v>650</v>
      </c>
    </row>
    <row r="20" spans="1:7" x14ac:dyDescent="0.2">
      <c r="E20" s="17"/>
      <c r="F20" s="17"/>
      <c r="G20" s="17"/>
    </row>
    <row r="21" spans="1:7" x14ac:dyDescent="0.2">
      <c r="E21" s="17"/>
      <c r="F21" s="17"/>
      <c r="G21" s="17"/>
    </row>
    <row r="23" spans="1:7" x14ac:dyDescent="0.2">
      <c r="E23" s="18"/>
      <c r="F23" s="18"/>
      <c r="G23" s="18"/>
    </row>
    <row r="24" spans="1:7" x14ac:dyDescent="0.2">
      <c r="E24" s="18"/>
      <c r="F24" s="18"/>
      <c r="G24" s="18"/>
    </row>
    <row r="25" spans="1:7" x14ac:dyDescent="0.2">
      <c r="E25" s="18"/>
      <c r="F25" s="18"/>
      <c r="G25" s="18"/>
    </row>
    <row r="26" spans="1:7" x14ac:dyDescent="0.2">
      <c r="E26" s="18"/>
      <c r="F26" s="18"/>
      <c r="G26" s="18"/>
    </row>
    <row r="27" spans="1:7" x14ac:dyDescent="0.2">
      <c r="E27" s="18"/>
      <c r="F27" s="18"/>
      <c r="G27" s="18"/>
    </row>
  </sheetData>
  <protectedRanges>
    <protectedRange sqref="C4:C19" name="Tartomány1"/>
    <protectedRange sqref="D4:D19" name="Tartomány1_1"/>
    <protectedRange sqref="B4:B19" name="Tartomány1_3"/>
  </protectedRange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R27"/>
  <sheetViews>
    <sheetView tabSelected="1" workbookViewId="0">
      <selection activeCell="C3" sqref="C3:C22"/>
    </sheetView>
  </sheetViews>
  <sheetFormatPr defaultRowHeight="12.75" x14ac:dyDescent="0.2"/>
  <cols>
    <col min="1" max="1" width="10.5703125" style="19" bestFit="1" customWidth="1"/>
    <col min="2" max="2" width="43.28515625" style="19" customWidth="1"/>
    <col min="3" max="3" width="14" style="19" bestFit="1" customWidth="1"/>
    <col min="4" max="4" width="10.7109375" style="19" bestFit="1" customWidth="1"/>
    <col min="5" max="6" width="9.140625" style="19"/>
    <col min="7" max="10" width="11.5703125" style="19" bestFit="1" customWidth="1"/>
    <col min="11" max="11" width="9.5703125" style="19" bestFit="1" customWidth="1"/>
    <col min="12" max="12" width="5.5703125" style="19" customWidth="1"/>
    <col min="13" max="13" width="6.42578125" style="19" hidden="1" customWidth="1"/>
    <col min="14" max="14" width="6.28515625" style="19" hidden="1" customWidth="1"/>
    <col min="15" max="15" width="6.85546875" style="34" customWidth="1"/>
    <col min="16" max="16" width="9.140625" style="34"/>
    <col min="17" max="16384" width="9.140625" style="19"/>
  </cols>
  <sheetData>
    <row r="1" spans="1:18" ht="20.25" x14ac:dyDescent="0.3">
      <c r="B1" s="54" t="s">
        <v>33</v>
      </c>
      <c r="C1" s="32"/>
      <c r="D1" s="32"/>
      <c r="E1" s="55"/>
      <c r="F1" s="55"/>
      <c r="K1" s="33"/>
      <c r="L1" s="66"/>
    </row>
    <row r="2" spans="1:18" ht="20.25" x14ac:dyDescent="0.3">
      <c r="B2" s="54"/>
      <c r="C2" s="56"/>
      <c r="D2" s="57"/>
      <c r="E2" s="57"/>
      <c r="F2" s="57"/>
      <c r="I2" s="35"/>
      <c r="J2" s="36"/>
      <c r="K2" s="35"/>
      <c r="L2" s="67"/>
      <c r="M2" s="35"/>
      <c r="N2" s="36"/>
      <c r="Q2" s="37"/>
      <c r="R2" s="39"/>
    </row>
    <row r="3" spans="1:18" ht="18" x14ac:dyDescent="0.2">
      <c r="A3" s="19" t="s">
        <v>195</v>
      </c>
      <c r="B3" s="58" t="s">
        <v>197</v>
      </c>
      <c r="C3" s="69">
        <v>34000</v>
      </c>
      <c r="D3" s="59"/>
      <c r="E3" s="60"/>
      <c r="F3" s="59"/>
      <c r="G3" s="59"/>
      <c r="H3" s="59"/>
      <c r="I3" s="35"/>
      <c r="J3" s="36"/>
      <c r="K3" s="35"/>
      <c r="L3" s="67"/>
      <c r="M3" s="35"/>
      <c r="N3" s="36"/>
      <c r="P3" s="35"/>
    </row>
    <row r="4" spans="1:18" ht="18" x14ac:dyDescent="0.2">
      <c r="A4" s="19" t="s">
        <v>195</v>
      </c>
      <c r="B4" s="58" t="s">
        <v>13</v>
      </c>
      <c r="C4" s="69">
        <v>13000</v>
      </c>
      <c r="D4" s="59"/>
      <c r="E4" s="60"/>
      <c r="F4" s="59"/>
      <c r="G4" s="59"/>
      <c r="H4" s="59"/>
      <c r="I4" s="35"/>
      <c r="J4" s="36"/>
      <c r="K4" s="35"/>
      <c r="L4" s="67"/>
      <c r="M4" s="35"/>
      <c r="N4" s="36"/>
      <c r="P4" s="35"/>
    </row>
    <row r="5" spans="1:18" ht="18" x14ac:dyDescent="0.2">
      <c r="A5" s="19" t="s">
        <v>195</v>
      </c>
      <c r="B5" s="58" t="s">
        <v>6</v>
      </c>
      <c r="C5" s="69">
        <v>6000</v>
      </c>
      <c r="D5" s="59"/>
      <c r="E5" s="60"/>
      <c r="F5" s="59"/>
      <c r="G5" s="59"/>
      <c r="H5" s="59"/>
      <c r="I5" s="35"/>
      <c r="J5" s="36"/>
      <c r="K5" s="35"/>
      <c r="L5" s="67"/>
      <c r="M5" s="35"/>
      <c r="N5" s="36"/>
      <c r="P5" s="35"/>
    </row>
    <row r="6" spans="1:18" ht="18" x14ac:dyDescent="0.2">
      <c r="A6" s="19" t="s">
        <v>195</v>
      </c>
      <c r="B6" s="58" t="s">
        <v>141</v>
      </c>
      <c r="C6" s="69">
        <v>6000</v>
      </c>
      <c r="D6" s="59"/>
      <c r="E6" s="60"/>
      <c r="F6" s="59"/>
      <c r="G6" s="59"/>
      <c r="H6" s="59"/>
      <c r="I6" s="35"/>
      <c r="J6" s="36"/>
      <c r="K6" s="35"/>
      <c r="L6" s="67"/>
      <c r="M6" s="35"/>
      <c r="N6" s="36"/>
      <c r="P6" s="35"/>
    </row>
    <row r="7" spans="1:18" ht="18" x14ac:dyDescent="0.2">
      <c r="A7" s="19" t="s">
        <v>195</v>
      </c>
      <c r="B7" s="58" t="s">
        <v>5</v>
      </c>
      <c r="C7" s="69">
        <v>10000</v>
      </c>
      <c r="D7" s="59"/>
      <c r="E7" s="60"/>
      <c r="F7" s="59"/>
      <c r="G7" s="59"/>
      <c r="H7" s="59"/>
      <c r="I7" s="35"/>
      <c r="J7" s="36"/>
      <c r="K7" s="35"/>
      <c r="L7" s="67"/>
      <c r="M7" s="35"/>
      <c r="N7" s="36"/>
      <c r="P7" s="35"/>
    </row>
    <row r="8" spans="1:18" ht="18" x14ac:dyDescent="0.2">
      <c r="A8" s="19" t="s">
        <v>195</v>
      </c>
      <c r="B8" s="58" t="s">
        <v>7</v>
      </c>
      <c r="C8" s="69">
        <v>6000</v>
      </c>
      <c r="D8" s="59"/>
      <c r="E8" s="60"/>
      <c r="F8" s="59"/>
      <c r="G8" s="59"/>
      <c r="H8" s="59"/>
      <c r="I8" s="35"/>
      <c r="J8" s="36"/>
      <c r="K8" s="35"/>
      <c r="L8" s="67"/>
      <c r="M8" s="35"/>
      <c r="N8" s="36"/>
      <c r="P8" s="35"/>
    </row>
    <row r="9" spans="1:18" ht="18" x14ac:dyDescent="0.2">
      <c r="A9" s="19" t="s">
        <v>195</v>
      </c>
      <c r="B9" s="58" t="s">
        <v>15</v>
      </c>
      <c r="C9" s="69">
        <v>25000</v>
      </c>
      <c r="D9" s="59"/>
      <c r="E9" s="60"/>
      <c r="F9" s="59"/>
      <c r="G9" s="59"/>
      <c r="H9" s="59"/>
      <c r="I9" s="35"/>
      <c r="J9" s="36"/>
      <c r="K9" s="35"/>
      <c r="L9" s="67"/>
      <c r="M9" s="35"/>
      <c r="N9" s="36"/>
      <c r="P9" s="35"/>
      <c r="Q9" s="34"/>
    </row>
    <row r="10" spans="1:18" ht="18" x14ac:dyDescent="0.2">
      <c r="A10" s="65" t="s">
        <v>224</v>
      </c>
      <c r="B10" s="58" t="s">
        <v>19</v>
      </c>
      <c r="C10" s="69">
        <v>2500</v>
      </c>
      <c r="D10" s="59"/>
      <c r="E10" s="60"/>
      <c r="F10" s="59"/>
      <c r="G10" s="59"/>
      <c r="H10" s="59"/>
      <c r="I10" s="35"/>
      <c r="J10" s="36"/>
      <c r="K10" s="35"/>
      <c r="L10" s="67"/>
      <c r="M10" s="35"/>
      <c r="N10" s="36"/>
      <c r="O10" s="35"/>
    </row>
    <row r="11" spans="1:18" ht="18" x14ac:dyDescent="0.2">
      <c r="A11" s="19" t="s">
        <v>196</v>
      </c>
      <c r="B11" s="58" t="s">
        <v>11</v>
      </c>
      <c r="C11" s="69">
        <v>60000</v>
      </c>
      <c r="D11" s="59"/>
      <c r="E11" s="60"/>
      <c r="F11" s="59"/>
      <c r="G11" s="65"/>
      <c r="H11" s="65"/>
      <c r="I11" s="65"/>
      <c r="J11" s="36"/>
      <c r="K11" s="35"/>
      <c r="L11" s="35"/>
      <c r="M11" s="35"/>
      <c r="N11" s="36"/>
    </row>
    <row r="12" spans="1:18" ht="18" x14ac:dyDescent="0.2">
      <c r="A12" s="19" t="s">
        <v>196</v>
      </c>
      <c r="B12" s="58" t="s">
        <v>47</v>
      </c>
      <c r="C12" s="69">
        <v>5000</v>
      </c>
      <c r="D12" s="59"/>
      <c r="E12" s="60"/>
      <c r="F12" s="59"/>
      <c r="J12" s="36"/>
      <c r="K12" s="35"/>
      <c r="L12" s="35"/>
      <c r="M12" s="35"/>
      <c r="N12" s="36"/>
    </row>
    <row r="13" spans="1:18" ht="18" x14ac:dyDescent="0.2">
      <c r="A13" s="19" t="s">
        <v>196</v>
      </c>
      <c r="B13" s="58" t="s">
        <v>48</v>
      </c>
      <c r="C13" s="69">
        <v>8000</v>
      </c>
      <c r="D13" s="59"/>
      <c r="E13" s="60"/>
      <c r="F13" s="59"/>
      <c r="J13" s="36"/>
      <c r="K13" s="35"/>
      <c r="L13" s="35"/>
      <c r="M13" s="35"/>
      <c r="N13" s="36"/>
    </row>
    <row r="14" spans="1:18" ht="18" x14ac:dyDescent="0.2">
      <c r="A14" s="19" t="s">
        <v>196</v>
      </c>
      <c r="B14" s="58" t="s">
        <v>49</v>
      </c>
      <c r="C14" s="69">
        <v>20000</v>
      </c>
      <c r="D14" s="59"/>
      <c r="E14" s="60"/>
      <c r="F14" s="59"/>
      <c r="G14" s="59"/>
      <c r="H14" s="59"/>
      <c r="I14" s="59"/>
      <c r="J14" s="36"/>
      <c r="K14" s="35"/>
      <c r="L14" s="35"/>
      <c r="M14" s="35"/>
      <c r="N14" s="36"/>
    </row>
    <row r="15" spans="1:18" ht="18" x14ac:dyDescent="0.2">
      <c r="A15" s="19" t="s">
        <v>196</v>
      </c>
      <c r="B15" s="58" t="s">
        <v>43</v>
      </c>
      <c r="C15" s="69">
        <v>22000</v>
      </c>
      <c r="D15" s="59"/>
      <c r="E15" s="60"/>
      <c r="F15" s="59"/>
      <c r="J15" s="36"/>
      <c r="K15" s="35"/>
      <c r="L15" s="35"/>
      <c r="M15" s="35"/>
      <c r="N15" s="36"/>
    </row>
    <row r="16" spans="1:18" ht="18" x14ac:dyDescent="0.2">
      <c r="A16" s="19" t="s">
        <v>196</v>
      </c>
      <c r="B16" s="58" t="s">
        <v>16</v>
      </c>
      <c r="C16" s="69">
        <v>15000</v>
      </c>
      <c r="D16" s="59"/>
      <c r="E16" s="60"/>
      <c r="F16" s="59"/>
      <c r="J16" s="36"/>
      <c r="K16" s="35"/>
      <c r="L16" s="35"/>
      <c r="M16" s="35"/>
      <c r="N16" s="36"/>
    </row>
    <row r="17" spans="1:18" ht="18" x14ac:dyDescent="0.25">
      <c r="A17" s="19" t="s">
        <v>196</v>
      </c>
      <c r="B17" s="58" t="s">
        <v>17</v>
      </c>
      <c r="C17" s="69">
        <v>50000</v>
      </c>
      <c r="D17" s="61"/>
      <c r="E17" s="60"/>
      <c r="F17" s="59"/>
      <c r="I17" s="35"/>
      <c r="J17" s="36"/>
      <c r="K17" s="35"/>
      <c r="L17" s="35"/>
      <c r="M17" s="35"/>
      <c r="N17" s="36"/>
    </row>
    <row r="18" spans="1:18" ht="18" x14ac:dyDescent="0.2">
      <c r="B18" s="58" t="s">
        <v>21</v>
      </c>
      <c r="C18" s="69">
        <v>70000</v>
      </c>
      <c r="D18" s="59"/>
      <c r="E18" s="60"/>
      <c r="F18" s="59"/>
      <c r="I18" s="35"/>
      <c r="J18" s="36"/>
      <c r="K18" s="35"/>
      <c r="L18" s="35"/>
      <c r="M18" s="35"/>
      <c r="N18" s="36"/>
      <c r="P18" s="68"/>
      <c r="Q18" s="68"/>
      <c r="R18" s="68"/>
    </row>
    <row r="19" spans="1:18" ht="18" x14ac:dyDescent="0.2">
      <c r="A19" s="65" t="s">
        <v>195</v>
      </c>
      <c r="B19" s="58" t="s">
        <v>19</v>
      </c>
      <c r="C19" s="69">
        <v>2500</v>
      </c>
      <c r="D19" s="59"/>
      <c r="E19" s="60"/>
      <c r="F19" s="59"/>
      <c r="I19" s="35"/>
      <c r="J19" s="36"/>
      <c r="K19" s="35"/>
      <c r="L19" s="35"/>
      <c r="M19" s="35"/>
      <c r="N19" s="36"/>
      <c r="P19" s="68"/>
      <c r="Q19" s="68"/>
      <c r="R19" s="68"/>
    </row>
    <row r="20" spans="1:18" ht="36" x14ac:dyDescent="0.2">
      <c r="A20" s="65" t="s">
        <v>223</v>
      </c>
      <c r="B20" s="58" t="s">
        <v>20</v>
      </c>
      <c r="C20" s="69">
        <v>42000</v>
      </c>
      <c r="D20" s="59"/>
      <c r="E20" s="60"/>
      <c r="F20" s="59"/>
      <c r="I20" s="35"/>
      <c r="J20" s="36"/>
      <c r="K20" s="35"/>
      <c r="L20" s="35"/>
      <c r="M20" s="35"/>
      <c r="N20" s="36"/>
      <c r="P20" s="68"/>
      <c r="Q20" s="68"/>
      <c r="R20" s="68"/>
    </row>
    <row r="21" spans="1:18" ht="18" x14ac:dyDescent="0.2">
      <c r="B21" s="58" t="s">
        <v>22</v>
      </c>
      <c r="C21" s="69">
        <v>70000</v>
      </c>
      <c r="D21" s="59"/>
      <c r="E21" s="60"/>
      <c r="F21" s="59"/>
      <c r="I21" s="35"/>
      <c r="J21" s="36"/>
      <c r="K21" s="35"/>
      <c r="L21" s="35"/>
      <c r="M21" s="35"/>
      <c r="N21" s="36"/>
      <c r="P21" s="68"/>
      <c r="Q21" s="68"/>
      <c r="R21" s="68"/>
    </row>
    <row r="22" spans="1:18" ht="18" x14ac:dyDescent="0.2">
      <c r="A22" s="65" t="s">
        <v>222</v>
      </c>
      <c r="B22" s="62" t="s">
        <v>8</v>
      </c>
      <c r="C22" s="69">
        <v>650</v>
      </c>
      <c r="D22" s="59"/>
      <c r="E22" s="60"/>
      <c r="F22" s="59"/>
      <c r="G22" s="65"/>
      <c r="H22" s="65"/>
      <c r="I22" s="65"/>
      <c r="J22" s="36"/>
      <c r="K22" s="36"/>
      <c r="L22" s="35"/>
      <c r="M22" s="35"/>
      <c r="N22" s="36"/>
      <c r="P22" s="68"/>
      <c r="Q22" s="68"/>
      <c r="R22" s="68"/>
    </row>
    <row r="23" spans="1:18" ht="18" x14ac:dyDescent="0.2">
      <c r="C23" s="70"/>
      <c r="E23" s="38"/>
      <c r="I23" s="35"/>
      <c r="J23" s="36"/>
      <c r="K23" s="35"/>
      <c r="L23" s="35"/>
      <c r="M23" s="35"/>
      <c r="N23" s="36"/>
      <c r="P23" s="68"/>
      <c r="Q23" s="68"/>
      <c r="R23" s="68"/>
    </row>
    <row r="24" spans="1:18" ht="18" x14ac:dyDescent="0.2">
      <c r="C24" s="70"/>
      <c r="E24" s="38"/>
      <c r="I24" s="35"/>
      <c r="J24" s="36"/>
      <c r="K24" s="35"/>
      <c r="L24" s="35"/>
      <c r="M24" s="35"/>
      <c r="N24" s="36"/>
    </row>
    <row r="25" spans="1:18" x14ac:dyDescent="0.2">
      <c r="C25" s="71"/>
      <c r="I25" s="35"/>
      <c r="J25" s="36"/>
      <c r="K25" s="35"/>
      <c r="L25" s="35"/>
      <c r="M25" s="35"/>
      <c r="N25" s="36"/>
    </row>
    <row r="26" spans="1:18" ht="20.25" x14ac:dyDescent="0.3">
      <c r="C26" s="72">
        <v>327000</v>
      </c>
      <c r="D26" s="40"/>
      <c r="E26" s="40"/>
      <c r="F26" s="40"/>
      <c r="G26" s="40"/>
      <c r="H26" s="40"/>
      <c r="I26" s="40"/>
      <c r="J26" s="40"/>
      <c r="K26" s="35"/>
      <c r="L26" s="35"/>
      <c r="M26" s="35"/>
      <c r="N26" s="36"/>
    </row>
    <row r="27" spans="1:18" x14ac:dyDescent="0.2">
      <c r="I27" s="35"/>
      <c r="J27" s="36"/>
      <c r="K27" s="35"/>
      <c r="L27" s="35"/>
      <c r="M27" s="35"/>
      <c r="N27" s="36"/>
    </row>
  </sheetData>
  <sheetProtection algorithmName="SHA-512" hashValue="TDfnZQt3Hgg2+Zfr6Z1B+mf0VDOtX1A2KOfr4gAGNjHHsLfr4BOCMlixExSGk8q826Pu2HqHogKL+WVywTcWgA==" saltValue="o0TvAdo+K7XmfMEiIkz+dw==" spinCount="100000" sheet="1" selectLockedCells="1"/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7"/>
  </sheetPr>
  <dimension ref="A1:M22"/>
  <sheetViews>
    <sheetView topLeftCell="A2" workbookViewId="0">
      <selection activeCell="C8" sqref="C8"/>
    </sheetView>
  </sheetViews>
  <sheetFormatPr defaultRowHeight="12.75" x14ac:dyDescent="0.2"/>
  <cols>
    <col min="2" max="2" width="13.42578125" bestFit="1" customWidth="1"/>
    <col min="3" max="4" width="13.42578125" customWidth="1"/>
    <col min="5" max="9" width="12.28515625" bestFit="1" customWidth="1"/>
    <col min="10" max="10" width="32.42578125" bestFit="1" customWidth="1"/>
    <col min="11" max="11" width="11.42578125" bestFit="1" customWidth="1"/>
  </cols>
  <sheetData>
    <row r="1" spans="1:13" ht="21" thickBot="1" x14ac:dyDescent="0.25">
      <c r="A1" s="27"/>
      <c r="B1" s="28"/>
      <c r="C1" s="28">
        <f>13+C3</f>
        <v>13</v>
      </c>
      <c r="D1" s="28">
        <f t="shared" ref="D1:I1" si="0">13+D3</f>
        <v>15</v>
      </c>
      <c r="E1" s="28">
        <f t="shared" si="0"/>
        <v>16</v>
      </c>
      <c r="F1" s="28">
        <f t="shared" si="0"/>
        <v>18</v>
      </c>
      <c r="G1" s="28">
        <f t="shared" si="0"/>
        <v>20</v>
      </c>
      <c r="H1" s="28">
        <f t="shared" si="0"/>
        <v>22</v>
      </c>
      <c r="I1" s="28">
        <f t="shared" si="0"/>
        <v>24</v>
      </c>
      <c r="J1" s="47" t="s">
        <v>31</v>
      </c>
      <c r="K1" s="28"/>
    </row>
    <row r="2" spans="1:13" ht="54.75" thickBot="1" x14ac:dyDescent="0.3">
      <c r="A2" s="21"/>
      <c r="B2" s="22" t="s">
        <v>40</v>
      </c>
      <c r="C2" s="45" t="s">
        <v>10</v>
      </c>
      <c r="D2" s="45"/>
      <c r="E2" s="46"/>
      <c r="F2" s="46"/>
      <c r="G2" s="46"/>
      <c r="H2" s="46"/>
      <c r="I2" s="46"/>
      <c r="J2" s="23" t="s">
        <v>41</v>
      </c>
      <c r="K2" s="23" t="s">
        <v>42</v>
      </c>
      <c r="L2" s="20" t="s">
        <v>39</v>
      </c>
      <c r="M2" s="20"/>
    </row>
    <row r="3" spans="1:13" ht="18.75" thickBot="1" x14ac:dyDescent="0.3">
      <c r="A3" s="76" t="s">
        <v>4</v>
      </c>
      <c r="B3" s="21"/>
      <c r="C3" s="48">
        <v>0</v>
      </c>
      <c r="D3" s="48">
        <v>2</v>
      </c>
      <c r="E3" s="48">
        <v>3</v>
      </c>
      <c r="F3" s="48">
        <v>5</v>
      </c>
      <c r="G3" s="48">
        <v>7</v>
      </c>
      <c r="H3" s="48">
        <v>9</v>
      </c>
      <c r="I3" s="48">
        <v>11</v>
      </c>
      <c r="J3" s="21"/>
      <c r="K3" s="21"/>
      <c r="L3" t="s">
        <v>36</v>
      </c>
      <c r="M3" t="s">
        <v>37</v>
      </c>
    </row>
    <row r="4" spans="1:13" ht="18.75" thickBot="1" x14ac:dyDescent="0.3">
      <c r="A4" s="76"/>
      <c r="B4" s="21"/>
      <c r="C4" s="45" t="s">
        <v>214</v>
      </c>
      <c r="D4" s="45"/>
      <c r="E4" s="45"/>
      <c r="F4" s="45"/>
      <c r="G4" s="45"/>
      <c r="H4" s="45"/>
      <c r="I4" s="45"/>
      <c r="J4" s="21"/>
      <c r="K4" s="21"/>
    </row>
    <row r="5" spans="1:13" ht="18.75" thickBot="1" x14ac:dyDescent="0.3">
      <c r="A5" s="77"/>
      <c r="B5" s="24">
        <v>3</v>
      </c>
      <c r="C5" s="25">
        <f t="shared" ref="C5:I19" si="1">(($K$11*$B5)-$K$8-$K$10*$B5-$K$12*$B5*(1+C$3/100)*C$3)-$K$9+$K$13</f>
        <v>-161500</v>
      </c>
      <c r="D5" s="25">
        <f t="shared" si="1"/>
        <v>-165478</v>
      </c>
      <c r="E5" s="25">
        <f t="shared" si="1"/>
        <v>-167525.5</v>
      </c>
      <c r="F5" s="25">
        <f t="shared" si="1"/>
        <v>-171737.5</v>
      </c>
      <c r="G5" s="25">
        <f t="shared" si="1"/>
        <v>-176105.5</v>
      </c>
      <c r="H5" s="25">
        <f t="shared" si="1"/>
        <v>-180629.5</v>
      </c>
      <c r="I5" s="25">
        <f t="shared" si="1"/>
        <v>-185309.5</v>
      </c>
      <c r="J5" s="21"/>
      <c r="K5" s="21"/>
      <c r="L5" s="16">
        <f t="shared" ref="L5:L7" si="2">MIN(E5:I5)</f>
        <v>-185309.5</v>
      </c>
      <c r="M5" s="16">
        <f t="shared" ref="M5:M7" si="3">MAX(E5:I5)</f>
        <v>-167525.5</v>
      </c>
    </row>
    <row r="6" spans="1:13" ht="18.75" thickBot="1" x14ac:dyDescent="0.3">
      <c r="A6" s="77"/>
      <c r="B6" s="24">
        <v>4</v>
      </c>
      <c r="C6" s="25">
        <f t="shared" si="1"/>
        <v>-122000</v>
      </c>
      <c r="D6" s="25">
        <f t="shared" si="1"/>
        <v>-127304</v>
      </c>
      <c r="E6" s="25">
        <f t="shared" si="1"/>
        <v>-130034</v>
      </c>
      <c r="F6" s="25">
        <f t="shared" si="1"/>
        <v>-135650</v>
      </c>
      <c r="G6" s="25">
        <f t="shared" si="1"/>
        <v>-141474</v>
      </c>
      <c r="H6" s="25">
        <f t="shared" si="1"/>
        <v>-147506</v>
      </c>
      <c r="I6" s="25">
        <f t="shared" si="1"/>
        <v>-153746</v>
      </c>
      <c r="J6" s="21"/>
      <c r="K6" s="21"/>
      <c r="L6" s="16">
        <f t="shared" si="2"/>
        <v>-153746</v>
      </c>
      <c r="M6" s="16">
        <f t="shared" si="3"/>
        <v>-130034</v>
      </c>
    </row>
    <row r="7" spans="1:13" ht="18.75" thickBot="1" x14ac:dyDescent="0.3">
      <c r="A7" s="77"/>
      <c r="B7" s="24">
        <v>5</v>
      </c>
      <c r="C7" s="25">
        <f t="shared" si="1"/>
        <v>-82500</v>
      </c>
      <c r="D7" s="25">
        <f t="shared" si="1"/>
        <v>-89130</v>
      </c>
      <c r="E7" s="25">
        <f t="shared" si="1"/>
        <v>-92542.5</v>
      </c>
      <c r="F7" s="25">
        <f t="shared" si="1"/>
        <v>-99562.5</v>
      </c>
      <c r="G7" s="25">
        <f t="shared" si="1"/>
        <v>-106842.5</v>
      </c>
      <c r="H7" s="25">
        <f t="shared" si="1"/>
        <v>-114382.5</v>
      </c>
      <c r="I7" s="25">
        <f t="shared" si="1"/>
        <v>-122182.5</v>
      </c>
      <c r="J7" s="21"/>
      <c r="K7" s="21"/>
      <c r="L7" s="16">
        <f t="shared" si="2"/>
        <v>-122182.5</v>
      </c>
      <c r="M7" s="16">
        <f t="shared" si="3"/>
        <v>-92542.5</v>
      </c>
    </row>
    <row r="8" spans="1:13" ht="18.75" customHeight="1" thickBot="1" x14ac:dyDescent="0.3">
      <c r="A8" s="77"/>
      <c r="B8" s="24">
        <v>6</v>
      </c>
      <c r="C8" s="25">
        <f t="shared" si="1"/>
        <v>-43000</v>
      </c>
      <c r="D8" s="25">
        <f t="shared" si="1"/>
        <v>-50956</v>
      </c>
      <c r="E8" s="25">
        <f t="shared" ref="E8:I19" si="4">(($K$11*$B8)-$K$8-$K$10*$B8-$K$12*$B8*(1+E$3/100)*E$3)-$K$9+$K$13</f>
        <v>-55051</v>
      </c>
      <c r="F8" s="25">
        <f t="shared" si="4"/>
        <v>-63475</v>
      </c>
      <c r="G8" s="25">
        <f t="shared" si="4"/>
        <v>-72211</v>
      </c>
      <c r="H8" s="25">
        <f t="shared" si="4"/>
        <v>-81259</v>
      </c>
      <c r="I8" s="25">
        <f t="shared" si="4"/>
        <v>-90619</v>
      </c>
      <c r="J8" s="26" t="s">
        <v>27</v>
      </c>
      <c r="K8" s="26">
        <f>Munkatábla!B3</f>
        <v>280000</v>
      </c>
      <c r="L8" s="16">
        <f>MIN(E8:I8)</f>
        <v>-90619</v>
      </c>
      <c r="M8" s="16">
        <f>MAX(E8:I8)</f>
        <v>-55051</v>
      </c>
    </row>
    <row r="9" spans="1:13" ht="18.75" thickBot="1" x14ac:dyDescent="0.3">
      <c r="A9" s="77"/>
      <c r="B9" s="24">
        <v>7</v>
      </c>
      <c r="C9" s="25">
        <f t="shared" si="1"/>
        <v>-3500</v>
      </c>
      <c r="D9" s="25">
        <f t="shared" si="1"/>
        <v>-12782</v>
      </c>
      <c r="E9" s="25">
        <f t="shared" si="4"/>
        <v>-17559.5</v>
      </c>
      <c r="F9" s="25">
        <f t="shared" si="4"/>
        <v>-27387.5</v>
      </c>
      <c r="G9" s="25">
        <f t="shared" si="4"/>
        <v>-37579.5</v>
      </c>
      <c r="H9" s="25">
        <f t="shared" si="4"/>
        <v>-48135.5</v>
      </c>
      <c r="I9" s="25">
        <f t="shared" si="4"/>
        <v>-59055.5</v>
      </c>
      <c r="J9" s="26" t="s">
        <v>26</v>
      </c>
      <c r="K9" s="26">
        <f>Munkatábla!$B$22</f>
        <v>70000</v>
      </c>
      <c r="L9" s="16">
        <f t="shared" ref="L9:L13" si="5">MIN(E9:I9)</f>
        <v>-59055.5</v>
      </c>
      <c r="M9" s="16">
        <f t="shared" ref="M9:M14" si="6">MAX(E9:I9)</f>
        <v>-17559.5</v>
      </c>
    </row>
    <row r="10" spans="1:13" ht="18.75" thickBot="1" x14ac:dyDescent="0.3">
      <c r="A10" s="77"/>
      <c r="B10" s="24">
        <v>8</v>
      </c>
      <c r="C10" s="25">
        <f t="shared" si="1"/>
        <v>36000</v>
      </c>
      <c r="D10" s="25">
        <f t="shared" si="1"/>
        <v>25392</v>
      </c>
      <c r="E10" s="25">
        <f t="shared" si="4"/>
        <v>19932</v>
      </c>
      <c r="F10" s="25">
        <f t="shared" si="4"/>
        <v>8700</v>
      </c>
      <c r="G10" s="25">
        <f t="shared" si="4"/>
        <v>-2948</v>
      </c>
      <c r="H10" s="25">
        <f t="shared" si="4"/>
        <v>-15012</v>
      </c>
      <c r="I10" s="25">
        <f t="shared" si="4"/>
        <v>-27492</v>
      </c>
      <c r="J10" s="26" t="s">
        <v>25</v>
      </c>
      <c r="K10" s="26">
        <f>Munkatábla!$B$4</f>
        <v>2500</v>
      </c>
      <c r="L10" s="16">
        <f t="shared" si="5"/>
        <v>-27492</v>
      </c>
      <c r="M10" s="16">
        <f t="shared" si="6"/>
        <v>19932</v>
      </c>
    </row>
    <row r="11" spans="1:13" ht="18.75" thickBot="1" x14ac:dyDescent="0.3">
      <c r="A11" s="77"/>
      <c r="B11" s="24">
        <v>9</v>
      </c>
      <c r="C11" s="25">
        <f t="shared" si="1"/>
        <v>75500</v>
      </c>
      <c r="D11" s="25">
        <f t="shared" si="1"/>
        <v>63566</v>
      </c>
      <c r="E11" s="25">
        <f t="shared" si="4"/>
        <v>57423.5</v>
      </c>
      <c r="F11" s="25">
        <f t="shared" si="4"/>
        <v>44787.5</v>
      </c>
      <c r="G11" s="25">
        <f t="shared" si="4"/>
        <v>31683.5</v>
      </c>
      <c r="H11" s="25">
        <f t="shared" si="4"/>
        <v>18111.499999999993</v>
      </c>
      <c r="I11" s="25">
        <f t="shared" si="4"/>
        <v>4071.4999999999854</v>
      </c>
      <c r="J11" s="26" t="s">
        <v>24</v>
      </c>
      <c r="K11" s="26">
        <f>Munkatábla!B5</f>
        <v>42000</v>
      </c>
      <c r="L11" s="16">
        <f t="shared" si="5"/>
        <v>4071.4999999999854</v>
      </c>
      <c r="M11" s="16">
        <f t="shared" si="6"/>
        <v>57423.5</v>
      </c>
    </row>
    <row r="12" spans="1:13" ht="18.75" thickBot="1" x14ac:dyDescent="0.3">
      <c r="A12" s="77"/>
      <c r="B12" s="24">
        <v>10</v>
      </c>
      <c r="C12" s="25">
        <f t="shared" si="1"/>
        <v>115000</v>
      </c>
      <c r="D12" s="25">
        <f t="shared" si="1"/>
        <v>101740</v>
      </c>
      <c r="E12" s="25">
        <f t="shared" si="4"/>
        <v>94915</v>
      </c>
      <c r="F12" s="25">
        <f t="shared" si="4"/>
        <v>80875</v>
      </c>
      <c r="G12" s="25">
        <f t="shared" si="4"/>
        <v>66315</v>
      </c>
      <c r="H12" s="25">
        <f t="shared" si="4"/>
        <v>51234.999999999993</v>
      </c>
      <c r="I12" s="25">
        <f t="shared" si="4"/>
        <v>35634.999999999985</v>
      </c>
      <c r="J12" s="26" t="s">
        <v>23</v>
      </c>
      <c r="K12" s="26">
        <f>Munkatábla!B6</f>
        <v>650</v>
      </c>
      <c r="L12" s="16">
        <f t="shared" si="5"/>
        <v>35634.999999999985</v>
      </c>
      <c r="M12" s="16">
        <f t="shared" si="6"/>
        <v>94915</v>
      </c>
    </row>
    <row r="13" spans="1:13" ht="18.75" thickBot="1" x14ac:dyDescent="0.3">
      <c r="A13" s="77"/>
      <c r="B13" s="24">
        <v>12</v>
      </c>
      <c r="C13" s="25">
        <f t="shared" si="1"/>
        <v>194000</v>
      </c>
      <c r="D13" s="25">
        <f t="shared" si="1"/>
        <v>178088</v>
      </c>
      <c r="E13" s="25">
        <f t="shared" si="4"/>
        <v>169898</v>
      </c>
      <c r="F13" s="25">
        <f t="shared" si="4"/>
        <v>153050</v>
      </c>
      <c r="G13" s="25">
        <f t="shared" si="4"/>
        <v>135578</v>
      </c>
      <c r="H13" s="25">
        <f t="shared" si="4"/>
        <v>117482</v>
      </c>
      <c r="I13" s="25">
        <f t="shared" si="4"/>
        <v>98762</v>
      </c>
      <c r="J13" s="26" t="s">
        <v>22</v>
      </c>
      <c r="K13" s="26">
        <f>Munkatábla!B25</f>
        <v>70000</v>
      </c>
      <c r="L13" s="16">
        <f t="shared" si="5"/>
        <v>98762</v>
      </c>
      <c r="M13" s="16">
        <f t="shared" si="6"/>
        <v>169898</v>
      </c>
    </row>
    <row r="14" spans="1:13" ht="18.75" thickBot="1" x14ac:dyDescent="0.3">
      <c r="A14" s="77"/>
      <c r="B14" s="24">
        <v>13</v>
      </c>
      <c r="C14" s="25">
        <f t="shared" si="1"/>
        <v>233500</v>
      </c>
      <c r="D14" s="25">
        <f t="shared" si="1"/>
        <v>216262</v>
      </c>
      <c r="E14" s="25">
        <f t="shared" si="4"/>
        <v>207389.5</v>
      </c>
      <c r="F14" s="25">
        <f t="shared" si="4"/>
        <v>189137.5</v>
      </c>
      <c r="G14" s="25">
        <f t="shared" si="4"/>
        <v>170209.5</v>
      </c>
      <c r="H14" s="25">
        <f t="shared" si="4"/>
        <v>150605.5</v>
      </c>
      <c r="I14" s="25">
        <f t="shared" si="4"/>
        <v>130325.5</v>
      </c>
      <c r="J14" s="26"/>
      <c r="K14" s="26"/>
      <c r="L14" s="16">
        <f>MIN(E14:I14)</f>
        <v>130325.5</v>
      </c>
      <c r="M14" s="16">
        <f t="shared" si="6"/>
        <v>207389.5</v>
      </c>
    </row>
    <row r="15" spans="1:13" ht="18.75" thickBot="1" x14ac:dyDescent="0.3">
      <c r="A15" s="77"/>
      <c r="B15" s="24">
        <v>14</v>
      </c>
      <c r="C15" s="25">
        <f t="shared" si="1"/>
        <v>273000</v>
      </c>
      <c r="D15" s="25">
        <f t="shared" si="1"/>
        <v>254436</v>
      </c>
      <c r="E15" s="25">
        <f t="shared" si="4"/>
        <v>244881</v>
      </c>
      <c r="F15" s="25">
        <f t="shared" si="4"/>
        <v>225225</v>
      </c>
      <c r="G15" s="25">
        <f t="shared" si="4"/>
        <v>204841</v>
      </c>
      <c r="H15" s="25">
        <f t="shared" si="4"/>
        <v>183729</v>
      </c>
      <c r="I15" s="25">
        <f t="shared" si="4"/>
        <v>161889</v>
      </c>
      <c r="J15" s="26"/>
      <c r="K15" s="26"/>
      <c r="L15" s="16"/>
      <c r="M15" s="16"/>
    </row>
    <row r="16" spans="1:13" ht="18.75" thickBot="1" x14ac:dyDescent="0.3">
      <c r="A16" s="77"/>
      <c r="B16" s="24">
        <v>15</v>
      </c>
      <c r="C16" s="25">
        <f t="shared" si="1"/>
        <v>312500</v>
      </c>
      <c r="D16" s="25">
        <f t="shared" si="1"/>
        <v>292610</v>
      </c>
      <c r="E16" s="25">
        <f t="shared" si="4"/>
        <v>282372.5</v>
      </c>
      <c r="F16" s="25">
        <f t="shared" si="4"/>
        <v>261312.5</v>
      </c>
      <c r="G16" s="25">
        <f t="shared" si="4"/>
        <v>239472.5</v>
      </c>
      <c r="H16" s="25">
        <f t="shared" si="4"/>
        <v>216852.5</v>
      </c>
      <c r="I16" s="25">
        <f t="shared" si="4"/>
        <v>193452.5</v>
      </c>
      <c r="J16" s="26"/>
      <c r="K16" s="26"/>
      <c r="L16" s="16"/>
      <c r="M16" s="16"/>
    </row>
    <row r="17" spans="1:13" ht="18.75" thickBot="1" x14ac:dyDescent="0.3">
      <c r="A17" s="77"/>
      <c r="B17" s="24">
        <v>16</v>
      </c>
      <c r="C17" s="25">
        <f t="shared" si="1"/>
        <v>352000</v>
      </c>
      <c r="D17" s="25">
        <f t="shared" si="1"/>
        <v>330784</v>
      </c>
      <c r="E17" s="25">
        <f t="shared" si="4"/>
        <v>319864</v>
      </c>
      <c r="F17" s="25">
        <f t="shared" si="4"/>
        <v>297400</v>
      </c>
      <c r="G17" s="25">
        <f t="shared" si="4"/>
        <v>274104</v>
      </c>
      <c r="H17" s="25">
        <f t="shared" si="4"/>
        <v>249976</v>
      </c>
      <c r="I17" s="25">
        <f t="shared" si="4"/>
        <v>225016</v>
      </c>
      <c r="J17" s="26"/>
      <c r="K17" s="26"/>
      <c r="L17" s="16"/>
      <c r="M17" s="16"/>
    </row>
    <row r="18" spans="1:13" ht="18.75" thickBot="1" x14ac:dyDescent="0.3">
      <c r="A18" s="77"/>
      <c r="B18" s="24">
        <v>17</v>
      </c>
      <c r="C18" s="25">
        <f t="shared" si="1"/>
        <v>391500</v>
      </c>
      <c r="D18" s="25">
        <f t="shared" si="1"/>
        <v>368958</v>
      </c>
      <c r="E18" s="25">
        <f t="shared" si="4"/>
        <v>357355.5</v>
      </c>
      <c r="F18" s="25">
        <f t="shared" si="4"/>
        <v>333487.5</v>
      </c>
      <c r="G18" s="25">
        <f t="shared" si="4"/>
        <v>308735.5</v>
      </c>
      <c r="H18" s="25">
        <f t="shared" si="4"/>
        <v>283099.5</v>
      </c>
      <c r="I18" s="25">
        <f t="shared" si="4"/>
        <v>256579.49999999997</v>
      </c>
      <c r="J18" s="26"/>
      <c r="K18" s="26"/>
      <c r="L18" s="16"/>
      <c r="M18" s="16"/>
    </row>
    <row r="19" spans="1:13" ht="18.75" thickBot="1" x14ac:dyDescent="0.3">
      <c r="A19" s="77"/>
      <c r="B19" s="24">
        <v>18</v>
      </c>
      <c r="C19" s="25">
        <f t="shared" si="1"/>
        <v>431000</v>
      </c>
      <c r="D19" s="25">
        <f t="shared" si="1"/>
        <v>407132</v>
      </c>
      <c r="E19" s="25">
        <f t="shared" si="4"/>
        <v>394847</v>
      </c>
      <c r="F19" s="25">
        <f t="shared" si="4"/>
        <v>369575</v>
      </c>
      <c r="G19" s="25">
        <f t="shared" si="4"/>
        <v>343367</v>
      </c>
      <c r="H19" s="25">
        <f t="shared" si="4"/>
        <v>316223</v>
      </c>
      <c r="I19" s="25">
        <f t="shared" si="4"/>
        <v>288143</v>
      </c>
      <c r="J19" s="26"/>
      <c r="K19" s="26"/>
      <c r="L19" s="16"/>
      <c r="M19" s="16"/>
    </row>
    <row r="20" spans="1:13" ht="18.75" thickBot="1" x14ac:dyDescent="0.3">
      <c r="A20" s="21"/>
      <c r="B20" s="21" t="s">
        <v>34</v>
      </c>
      <c r="C20" s="64">
        <f t="shared" ref="C20:H20" si="7">MIN(C5:C19)</f>
        <v>-161500</v>
      </c>
      <c r="D20" s="64">
        <f t="shared" si="7"/>
        <v>-165478</v>
      </c>
      <c r="E20" s="64">
        <f t="shared" si="7"/>
        <v>-167525.5</v>
      </c>
      <c r="F20" s="64">
        <f t="shared" si="7"/>
        <v>-171737.5</v>
      </c>
      <c r="G20" s="64">
        <f t="shared" si="7"/>
        <v>-176105.5</v>
      </c>
      <c r="H20" s="64">
        <f t="shared" si="7"/>
        <v>-180629.5</v>
      </c>
      <c r="I20" s="64">
        <f>MIN(I3:I19)</f>
        <v>-185309.5</v>
      </c>
      <c r="J20" s="21"/>
      <c r="K20" s="64">
        <f>SUM(K8:K12)</f>
        <v>395150</v>
      </c>
    </row>
    <row r="21" spans="1:13" ht="18.75" thickBot="1" x14ac:dyDescent="0.3">
      <c r="A21" s="21"/>
      <c r="B21" s="21" t="s">
        <v>35</v>
      </c>
      <c r="C21" s="64">
        <f t="shared" ref="C21:I21" si="8">MAX(C3:C19)</f>
        <v>431000</v>
      </c>
      <c r="D21" s="64">
        <f t="shared" si="8"/>
        <v>407132</v>
      </c>
      <c r="E21" s="64">
        <f t="shared" si="8"/>
        <v>394847</v>
      </c>
      <c r="F21" s="64">
        <f t="shared" si="8"/>
        <v>369575</v>
      </c>
      <c r="G21" s="64">
        <f t="shared" si="8"/>
        <v>343367</v>
      </c>
      <c r="H21" s="64">
        <f t="shared" si="8"/>
        <v>316223</v>
      </c>
      <c r="I21" s="64">
        <f t="shared" si="8"/>
        <v>288143</v>
      </c>
      <c r="J21" s="21"/>
      <c r="K21" s="64">
        <f>20000*6</f>
        <v>120000</v>
      </c>
    </row>
    <row r="22" spans="1:13" ht="18.75" thickBot="1" x14ac:dyDescent="0.3">
      <c r="E22" s="63">
        <f>(($K$11*$B22)-$K$8-$K$10*$B22-$K$12*$B22*(1+E$3/100)*E$3)-$K$9+$K$13</f>
        <v>-280000</v>
      </c>
    </row>
  </sheetData>
  <sheetProtection algorithmName="SHA-512" hashValue="qptvTLopnEpR1dNED80EJslS5yE8gw7XnySyUQnj+5vviUWF4ehw/CjT5Uc5ZcoPR/KOHhHe9T10J3N3pT1ZkQ==" saltValue="AjpzX+aVcUmOIWaZyGkp4A==" spinCount="100000" sheet="1" objects="1" scenarios="1"/>
  <mergeCells count="1">
    <mergeCell ref="A3:A19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81BD0-3597-4731-8848-6010592F7274}">
  <dimension ref="A2:I22"/>
  <sheetViews>
    <sheetView workbookViewId="0">
      <selection activeCell="P15" sqref="P15"/>
    </sheetView>
  </sheetViews>
  <sheetFormatPr defaultRowHeight="12.75" x14ac:dyDescent="0.2"/>
  <cols>
    <col min="2" max="2" width="25" bestFit="1" customWidth="1"/>
  </cols>
  <sheetData>
    <row r="2" spans="1:9" x14ac:dyDescent="0.2">
      <c r="B2" s="49" t="s">
        <v>212</v>
      </c>
      <c r="C2" s="49" t="s">
        <v>213</v>
      </c>
    </row>
    <row r="3" spans="1:9" ht="15.75" x14ac:dyDescent="0.2">
      <c r="A3">
        <v>1</v>
      </c>
      <c r="B3" s="50" t="s">
        <v>221</v>
      </c>
      <c r="C3" s="52">
        <v>8085</v>
      </c>
    </row>
    <row r="4" spans="1:9" ht="15.75" x14ac:dyDescent="0.2">
      <c r="A4">
        <v>2</v>
      </c>
      <c r="B4" s="50" t="s">
        <v>199</v>
      </c>
      <c r="C4" s="52">
        <v>8000</v>
      </c>
      <c r="I4" s="49" t="s">
        <v>215</v>
      </c>
    </row>
    <row r="5" spans="1:9" ht="15.75" x14ac:dyDescent="0.2">
      <c r="A5">
        <v>3</v>
      </c>
      <c r="B5" s="50" t="s">
        <v>198</v>
      </c>
      <c r="C5" s="52">
        <v>7900</v>
      </c>
    </row>
    <row r="6" spans="1:9" ht="15.75" x14ac:dyDescent="0.2">
      <c r="A6">
        <v>4</v>
      </c>
      <c r="B6" s="50" t="s">
        <v>207</v>
      </c>
      <c r="C6" s="52">
        <v>7500</v>
      </c>
    </row>
    <row r="7" spans="1:9" ht="15.75" x14ac:dyDescent="0.2">
      <c r="A7">
        <v>5</v>
      </c>
      <c r="B7" s="50" t="s">
        <v>209</v>
      </c>
      <c r="C7" s="52">
        <v>7497</v>
      </c>
    </row>
    <row r="8" spans="1:9" ht="15.75" x14ac:dyDescent="0.2">
      <c r="A8">
        <v>6</v>
      </c>
      <c r="B8" s="50" t="s">
        <v>210</v>
      </c>
      <c r="C8" s="52">
        <v>7210</v>
      </c>
    </row>
    <row r="9" spans="1:9" ht="15.75" x14ac:dyDescent="0.2">
      <c r="A9">
        <v>7</v>
      </c>
      <c r="B9" s="50" t="s">
        <v>203</v>
      </c>
      <c r="C9" s="52">
        <v>7054</v>
      </c>
    </row>
    <row r="10" spans="1:9" ht="15.75" x14ac:dyDescent="0.2">
      <c r="A10">
        <v>8</v>
      </c>
      <c r="B10" s="50" t="s">
        <v>216</v>
      </c>
      <c r="C10" s="52">
        <v>7050</v>
      </c>
    </row>
    <row r="11" spans="1:9" ht="15.75" x14ac:dyDescent="0.2">
      <c r="A11">
        <v>9</v>
      </c>
      <c r="B11" s="50" t="s">
        <v>200</v>
      </c>
      <c r="C11" s="52">
        <v>6550</v>
      </c>
    </row>
    <row r="12" spans="1:9" ht="15.75" x14ac:dyDescent="0.2">
      <c r="A12">
        <v>10</v>
      </c>
      <c r="B12" s="50" t="s">
        <v>218</v>
      </c>
      <c r="C12" s="52">
        <v>6530</v>
      </c>
    </row>
    <row r="13" spans="1:9" ht="15.75" x14ac:dyDescent="0.2">
      <c r="A13">
        <v>11</v>
      </c>
      <c r="B13" s="50" t="s">
        <v>217</v>
      </c>
      <c r="C13" s="52">
        <v>6200</v>
      </c>
    </row>
    <row r="14" spans="1:9" ht="15.75" x14ac:dyDescent="0.2">
      <c r="A14">
        <v>12</v>
      </c>
      <c r="B14" s="50" t="s">
        <v>220</v>
      </c>
      <c r="C14" s="52">
        <v>6122</v>
      </c>
    </row>
    <row r="15" spans="1:9" ht="15.75" x14ac:dyDescent="0.2">
      <c r="A15">
        <v>13</v>
      </c>
      <c r="B15" s="50" t="s">
        <v>208</v>
      </c>
      <c r="C15" s="52">
        <v>6019</v>
      </c>
    </row>
    <row r="16" spans="1:9" ht="15.75" x14ac:dyDescent="0.2">
      <c r="A16">
        <v>14</v>
      </c>
      <c r="B16" s="50" t="s">
        <v>201</v>
      </c>
      <c r="C16" s="52">
        <v>6000</v>
      </c>
    </row>
    <row r="17" spans="1:3" ht="15.75" x14ac:dyDescent="0.2">
      <c r="A17">
        <v>15</v>
      </c>
      <c r="B17" s="50" t="s">
        <v>202</v>
      </c>
      <c r="C17" s="52">
        <v>5900</v>
      </c>
    </row>
    <row r="18" spans="1:3" ht="15.75" x14ac:dyDescent="0.2">
      <c r="A18">
        <v>16</v>
      </c>
      <c r="B18" s="50" t="s">
        <v>219</v>
      </c>
      <c r="C18" s="52">
        <v>5390</v>
      </c>
    </row>
    <row r="19" spans="1:3" ht="15.75" x14ac:dyDescent="0.2">
      <c r="A19">
        <v>17</v>
      </c>
      <c r="B19" s="50" t="s">
        <v>204</v>
      </c>
      <c r="C19" s="52">
        <v>5100</v>
      </c>
    </row>
    <row r="20" spans="1:3" ht="15.75" x14ac:dyDescent="0.2">
      <c r="A20">
        <v>18</v>
      </c>
      <c r="B20" s="50" t="s">
        <v>206</v>
      </c>
      <c r="C20" s="52">
        <v>5000</v>
      </c>
    </row>
    <row r="21" spans="1:3" ht="16.5" thickBot="1" x14ac:dyDescent="0.25">
      <c r="A21">
        <v>19</v>
      </c>
      <c r="B21" s="50" t="s">
        <v>205</v>
      </c>
      <c r="C21" s="52">
        <v>4900</v>
      </c>
    </row>
    <row r="22" spans="1:3" ht="16.5" thickBot="1" x14ac:dyDescent="0.25">
      <c r="B22" s="51" t="s">
        <v>211</v>
      </c>
      <c r="C22" s="53">
        <v>6660.5327656894933</v>
      </c>
    </row>
  </sheetData>
  <sheetProtection sheet="1" objects="1" scenarios="1"/>
  <sortState ref="B3:C21">
    <sortCondition descending="1" ref="C3:C2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Munkalapok</vt:lpstr>
      </vt:variant>
      <vt:variant>
        <vt:i4>7</vt:i4>
      </vt:variant>
      <vt:variant>
        <vt:lpstr>Diagramok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10" baseType="lpstr">
      <vt:lpstr>Leírás</vt:lpstr>
      <vt:lpstr>Bérmunka költségek</vt:lpstr>
      <vt:lpstr>Munkatábla</vt:lpstr>
      <vt:lpstr>Költségpéldák</vt:lpstr>
      <vt:lpstr>Költségek</vt:lpstr>
      <vt:lpstr>Eredménytábla</vt:lpstr>
      <vt:lpstr>Térkép adat</vt:lpstr>
      <vt:lpstr>Diagram</vt:lpstr>
      <vt:lpstr>Térkép_Mo_Megyék_2017</vt:lpstr>
      <vt:lpstr>Költségek!Nyomtatási_terület</vt:lpstr>
    </vt:vector>
  </TitlesOfParts>
  <Company>OMMI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</dc:creator>
  <cp:lastModifiedBy>Szieberth Dénes</cp:lastModifiedBy>
  <cp:lastPrinted>2017-12-23T17:25:42Z</cp:lastPrinted>
  <dcterms:created xsi:type="dcterms:W3CDTF">2005-10-31T03:42:17Z</dcterms:created>
  <dcterms:modified xsi:type="dcterms:W3CDTF">2018-01-21T15:10:51Z</dcterms:modified>
</cp:coreProperties>
</file>